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4240" windowHeight="12270" firstSheet="1" activeTab="1"/>
  </bookViews>
  <sheets>
    <sheet name="COE" sheetId="1" state="hidden" r:id="rId1"/>
    <sheet name="COEPGS" sheetId="2" r:id="rId2"/>
  </sheets>
  <definedNames>
    <definedName name="_BA7" localSheetId="1">#REF!</definedName>
    <definedName name="_BA7">#REF!</definedName>
    <definedName name="_xlnm.Database" localSheetId="1">#REF!</definedName>
    <definedName name="_xlnm.Database">#REF!</definedName>
    <definedName name="_xlnm.Print_Area" localSheetId="0">COE!$A$7:$L$294</definedName>
    <definedName name="_xlnm.Print_Area" localSheetId="1">COEPGS!$A$6:$H$164</definedName>
    <definedName name="Print_Area_MI" localSheetId="1">#REF!</definedName>
    <definedName name="Print_Area_MI">#REF!</definedName>
    <definedName name="_xlnm.Print_Titles" localSheetId="0">COE!$1:$5</definedName>
    <definedName name="_xlnm.Print_Titles" localSheetId="1">COEPGS!$1:$5</definedName>
  </definedNames>
  <calcPr calcId="145621" iterate="1" iterateCount="1"/>
</workbook>
</file>

<file path=xl/calcChain.xml><?xml version="1.0" encoding="utf-8"?>
<calcChain xmlns="http://schemas.openxmlformats.org/spreadsheetml/2006/main">
  <c r="H57" i="2" l="1"/>
  <c r="F57" i="2"/>
  <c r="D57" i="2"/>
  <c r="B57" i="2"/>
  <c r="H55" i="2"/>
  <c r="F55" i="2"/>
  <c r="D55" i="2"/>
  <c r="B55" i="2"/>
  <c r="H52" i="2"/>
  <c r="F52" i="2"/>
  <c r="D52" i="2"/>
  <c r="B52" i="2"/>
  <c r="H48" i="2"/>
  <c r="H58" i="2" s="1"/>
  <c r="B48" i="2"/>
  <c r="F45" i="2"/>
  <c r="F47" i="2" s="1"/>
  <c r="D45" i="2"/>
  <c r="D47" i="2" s="1"/>
  <c r="H180" i="2"/>
  <c r="F180" i="2"/>
  <c r="D180" i="2"/>
  <c r="B180" i="2"/>
  <c r="H178" i="2"/>
  <c r="F178" i="2"/>
  <c r="D178" i="2"/>
  <c r="B178" i="2"/>
  <c r="H175" i="2"/>
  <c r="F175" i="2"/>
  <c r="D175" i="2"/>
  <c r="B175" i="2"/>
  <c r="H171" i="2"/>
  <c r="H181" i="2" s="1"/>
  <c r="F171" i="2"/>
  <c r="D171" i="2"/>
  <c r="B171" i="2"/>
  <c r="B181" i="2" s="1"/>
  <c r="L293" i="1"/>
  <c r="K293" i="1"/>
  <c r="I293" i="1"/>
  <c r="H293" i="1"/>
  <c r="F293" i="1"/>
  <c r="E293" i="1"/>
  <c r="C293" i="1"/>
  <c r="B293" i="1"/>
  <c r="L291" i="1"/>
  <c r="K291" i="1"/>
  <c r="I291" i="1"/>
  <c r="H291" i="1"/>
  <c r="F291" i="1"/>
  <c r="E291" i="1"/>
  <c r="C291" i="1"/>
  <c r="B291" i="1"/>
  <c r="L288" i="1"/>
  <c r="K288" i="1"/>
  <c r="I288" i="1"/>
  <c r="H288" i="1"/>
  <c r="F288" i="1"/>
  <c r="E288" i="1"/>
  <c r="C288" i="1"/>
  <c r="B288" i="1"/>
  <c r="L284" i="1"/>
  <c r="L294" i="1" s="1"/>
  <c r="K284" i="1"/>
  <c r="K294" i="1" s="1"/>
  <c r="I284" i="1"/>
  <c r="I294" i="1" s="1"/>
  <c r="H284" i="1"/>
  <c r="H294" i="1" s="1"/>
  <c r="F284" i="1"/>
  <c r="F294" i="1" s="1"/>
  <c r="E284" i="1"/>
  <c r="E294" i="1" s="1"/>
  <c r="C284" i="1"/>
  <c r="C294" i="1" s="1"/>
  <c r="B284" i="1"/>
  <c r="B294" i="1" s="1"/>
  <c r="L276" i="1"/>
  <c r="K276" i="1"/>
  <c r="I276" i="1"/>
  <c r="H276" i="1"/>
  <c r="F276" i="1"/>
  <c r="E276" i="1"/>
  <c r="C276" i="1"/>
  <c r="B276" i="1"/>
  <c r="L274" i="1"/>
  <c r="K274" i="1"/>
  <c r="I274" i="1"/>
  <c r="H274" i="1"/>
  <c r="F274" i="1"/>
  <c r="E274" i="1"/>
  <c r="C274" i="1"/>
  <c r="B274" i="1"/>
  <c r="L271" i="1"/>
  <c r="K271" i="1"/>
  <c r="I271" i="1"/>
  <c r="H271" i="1"/>
  <c r="F271" i="1"/>
  <c r="E271" i="1"/>
  <c r="C271" i="1"/>
  <c r="B271" i="1"/>
  <c r="L267" i="1"/>
  <c r="L277" i="1" s="1"/>
  <c r="K267" i="1"/>
  <c r="K277" i="1" s="1"/>
  <c r="I267" i="1"/>
  <c r="I277" i="1" s="1"/>
  <c r="H267" i="1"/>
  <c r="H277" i="1" s="1"/>
  <c r="F267" i="1"/>
  <c r="F277" i="1" s="1"/>
  <c r="E267" i="1"/>
  <c r="E277" i="1" s="1"/>
  <c r="C267" i="1"/>
  <c r="C277" i="1" s="1"/>
  <c r="B267" i="1"/>
  <c r="B277" i="1" s="1"/>
  <c r="L259" i="1"/>
  <c r="K259" i="1"/>
  <c r="I259" i="1"/>
  <c r="H259" i="1"/>
  <c r="F259" i="1"/>
  <c r="E259" i="1"/>
  <c r="C259" i="1"/>
  <c r="B259" i="1"/>
  <c r="L257" i="1"/>
  <c r="K257" i="1"/>
  <c r="I257" i="1"/>
  <c r="H257" i="1"/>
  <c r="F257" i="1"/>
  <c r="E257" i="1"/>
  <c r="C257" i="1"/>
  <c r="B257" i="1"/>
  <c r="L254" i="1"/>
  <c r="K254" i="1"/>
  <c r="I254" i="1"/>
  <c r="H254" i="1"/>
  <c r="F254" i="1"/>
  <c r="E254" i="1"/>
  <c r="C254" i="1"/>
  <c r="B254" i="1"/>
  <c r="L250" i="1"/>
  <c r="L260" i="1" s="1"/>
  <c r="K250" i="1"/>
  <c r="K260" i="1" s="1"/>
  <c r="I250" i="1"/>
  <c r="I260" i="1" s="1"/>
  <c r="H250" i="1"/>
  <c r="H260" i="1" s="1"/>
  <c r="F250" i="1"/>
  <c r="F260" i="1" s="1"/>
  <c r="E250" i="1"/>
  <c r="E260" i="1" s="1"/>
  <c r="C250" i="1"/>
  <c r="C260" i="1" s="1"/>
  <c r="B250" i="1"/>
  <c r="B260" i="1" s="1"/>
  <c r="L242" i="1"/>
  <c r="K242" i="1"/>
  <c r="I242" i="1"/>
  <c r="H242" i="1"/>
  <c r="F242" i="1"/>
  <c r="E242" i="1"/>
  <c r="C242" i="1"/>
  <c r="B242" i="1"/>
  <c r="L240" i="1"/>
  <c r="K240" i="1"/>
  <c r="I240" i="1"/>
  <c r="H240" i="1"/>
  <c r="F240" i="1"/>
  <c r="E240" i="1"/>
  <c r="C240" i="1"/>
  <c r="B240" i="1"/>
  <c r="L237" i="1"/>
  <c r="K237" i="1"/>
  <c r="I237" i="1"/>
  <c r="H237" i="1"/>
  <c r="F237" i="1"/>
  <c r="E237" i="1"/>
  <c r="C237" i="1"/>
  <c r="B237" i="1"/>
  <c r="L233" i="1"/>
  <c r="L243" i="1" s="1"/>
  <c r="K233" i="1"/>
  <c r="K243" i="1" s="1"/>
  <c r="I233" i="1"/>
  <c r="I243" i="1" s="1"/>
  <c r="F233" i="1"/>
  <c r="F243" i="1" s="1"/>
  <c r="E233" i="1"/>
  <c r="E243" i="1" s="1"/>
  <c r="C233" i="1"/>
  <c r="C243" i="1" s="1"/>
  <c r="B233" i="1"/>
  <c r="B243" i="1" s="1"/>
  <c r="L232" i="1"/>
  <c r="K232" i="1"/>
  <c r="L230" i="1"/>
  <c r="K230" i="1"/>
  <c r="H230" i="1"/>
  <c r="L225" i="1"/>
  <c r="K225" i="1"/>
  <c r="I225" i="1"/>
  <c r="H225" i="1"/>
  <c r="F225" i="1"/>
  <c r="E225" i="1"/>
  <c r="C225" i="1"/>
  <c r="B225" i="1"/>
  <c r="L223" i="1"/>
  <c r="K223" i="1"/>
  <c r="I223" i="1"/>
  <c r="H223" i="1"/>
  <c r="F223" i="1"/>
  <c r="E223" i="1"/>
  <c r="C223" i="1"/>
  <c r="B223" i="1"/>
  <c r="L220" i="1"/>
  <c r="K220" i="1"/>
  <c r="I220" i="1"/>
  <c r="H220" i="1"/>
  <c r="F220" i="1"/>
  <c r="E220" i="1"/>
  <c r="C220" i="1"/>
  <c r="B220" i="1"/>
  <c r="B226" i="1" s="1"/>
  <c r="L216" i="1"/>
  <c r="L226" i="1" s="1"/>
  <c r="I216" i="1"/>
  <c r="I226" i="1" s="1"/>
  <c r="F216" i="1"/>
  <c r="F226" i="1" s="1"/>
  <c r="E216" i="1"/>
  <c r="E226" i="1" s="1"/>
  <c r="C216" i="1"/>
  <c r="C226" i="1" s="1"/>
  <c r="B216" i="1"/>
  <c r="K213" i="1"/>
  <c r="H213" i="1"/>
  <c r="H215" i="1" s="1"/>
  <c r="I209" i="1"/>
  <c r="L208" i="1"/>
  <c r="K208" i="1"/>
  <c r="I208" i="1"/>
  <c r="H208" i="1"/>
  <c r="F208" i="1"/>
  <c r="E208" i="1"/>
  <c r="C208" i="1"/>
  <c r="B208" i="1"/>
  <c r="L206" i="1"/>
  <c r="K206" i="1"/>
  <c r="I206" i="1"/>
  <c r="H206" i="1"/>
  <c r="F206" i="1"/>
  <c r="E206" i="1"/>
  <c r="C206" i="1"/>
  <c r="B206" i="1"/>
  <c r="L203" i="1"/>
  <c r="K203" i="1"/>
  <c r="I203" i="1"/>
  <c r="H203" i="1"/>
  <c r="F203" i="1"/>
  <c r="E203" i="1"/>
  <c r="C203" i="1"/>
  <c r="C209" i="1" s="1"/>
  <c r="B203" i="1"/>
  <c r="B209" i="1" s="1"/>
  <c r="L199" i="1"/>
  <c r="L209" i="1" s="1"/>
  <c r="I199" i="1"/>
  <c r="F199" i="1"/>
  <c r="F209" i="1" s="1"/>
  <c r="E199" i="1"/>
  <c r="E209" i="1" s="1"/>
  <c r="C199" i="1"/>
  <c r="B199" i="1"/>
  <c r="K196" i="1"/>
  <c r="H196" i="1"/>
  <c r="H198" i="1" s="1"/>
  <c r="L191" i="1"/>
  <c r="K191" i="1"/>
  <c r="I191" i="1"/>
  <c r="H191" i="1"/>
  <c r="F191" i="1"/>
  <c r="E191" i="1"/>
  <c r="C191" i="1"/>
  <c r="B191" i="1"/>
  <c r="L189" i="1"/>
  <c r="K189" i="1"/>
  <c r="I189" i="1"/>
  <c r="H189" i="1"/>
  <c r="F189" i="1"/>
  <c r="E189" i="1"/>
  <c r="C189" i="1"/>
  <c r="B189" i="1"/>
  <c r="L186" i="1"/>
  <c r="K186" i="1"/>
  <c r="I186" i="1"/>
  <c r="H186" i="1"/>
  <c r="F186" i="1"/>
  <c r="E186" i="1"/>
  <c r="C186" i="1"/>
  <c r="C192" i="1" s="1"/>
  <c r="B186" i="1"/>
  <c r="B192" i="1" s="1"/>
  <c r="L182" i="1"/>
  <c r="L192" i="1" s="1"/>
  <c r="I182" i="1"/>
  <c r="I192" i="1" s="1"/>
  <c r="H182" i="1"/>
  <c r="H192" i="1" s="1"/>
  <c r="F182" i="1"/>
  <c r="F192" i="1" s="1"/>
  <c r="E182" i="1"/>
  <c r="E192" i="1" s="1"/>
  <c r="C182" i="1"/>
  <c r="B182" i="1"/>
  <c r="H181" i="1"/>
  <c r="K179" i="1"/>
  <c r="F175" i="1"/>
  <c r="L174" i="1"/>
  <c r="K174" i="1"/>
  <c r="I174" i="1"/>
  <c r="H174" i="1"/>
  <c r="F174" i="1"/>
  <c r="E174" i="1"/>
  <c r="C174" i="1"/>
  <c r="B174" i="1"/>
  <c r="L172" i="1"/>
  <c r="K172" i="1"/>
  <c r="I172" i="1"/>
  <c r="H172" i="1"/>
  <c r="F172" i="1"/>
  <c r="E172" i="1"/>
  <c r="C172" i="1"/>
  <c r="B172" i="1"/>
  <c r="L169" i="1"/>
  <c r="K169" i="1"/>
  <c r="I169" i="1"/>
  <c r="H169" i="1"/>
  <c r="F169" i="1"/>
  <c r="E169" i="1"/>
  <c r="C169" i="1"/>
  <c r="B169" i="1"/>
  <c r="L165" i="1"/>
  <c r="L175" i="1" s="1"/>
  <c r="I165" i="1"/>
  <c r="I175" i="1" s="1"/>
  <c r="H165" i="1"/>
  <c r="H175" i="1" s="1"/>
  <c r="F165" i="1"/>
  <c r="E165" i="1"/>
  <c r="E175" i="1" s="1"/>
  <c r="C165" i="1"/>
  <c r="C175" i="1" s="1"/>
  <c r="B165" i="1"/>
  <c r="B175" i="1" s="1"/>
  <c r="K164" i="1"/>
  <c r="K162" i="1"/>
  <c r="K165" i="1" s="1"/>
  <c r="K175" i="1" s="1"/>
  <c r="I158" i="1"/>
  <c r="C158" i="1"/>
  <c r="L157" i="1"/>
  <c r="K157" i="1"/>
  <c r="I157" i="1"/>
  <c r="H157" i="1"/>
  <c r="F157" i="1"/>
  <c r="E157" i="1"/>
  <c r="C157" i="1"/>
  <c r="B157" i="1"/>
  <c r="L155" i="1"/>
  <c r="K155" i="1"/>
  <c r="I155" i="1"/>
  <c r="H155" i="1"/>
  <c r="F155" i="1"/>
  <c r="E155" i="1"/>
  <c r="C155" i="1"/>
  <c r="B155" i="1"/>
  <c r="L152" i="1"/>
  <c r="K152" i="1"/>
  <c r="I152" i="1"/>
  <c r="H152" i="1"/>
  <c r="F152" i="1"/>
  <c r="E152" i="1"/>
  <c r="C152" i="1"/>
  <c r="B152" i="1"/>
  <c r="L148" i="1"/>
  <c r="L158" i="1" s="1"/>
  <c r="K148" i="1"/>
  <c r="K158" i="1" s="1"/>
  <c r="I148" i="1"/>
  <c r="H148" i="1"/>
  <c r="H158" i="1" s="1"/>
  <c r="F148" i="1"/>
  <c r="F158" i="1" s="1"/>
  <c r="E148" i="1"/>
  <c r="E158" i="1" s="1"/>
  <c r="C148" i="1"/>
  <c r="B148" i="1"/>
  <c r="B158" i="1" s="1"/>
  <c r="I141" i="1"/>
  <c r="L140" i="1"/>
  <c r="K140" i="1"/>
  <c r="I140" i="1"/>
  <c r="H140" i="1"/>
  <c r="F140" i="1"/>
  <c r="E140" i="1"/>
  <c r="C140" i="1"/>
  <c r="B140" i="1"/>
  <c r="L138" i="1"/>
  <c r="K138" i="1"/>
  <c r="I138" i="1"/>
  <c r="H138" i="1"/>
  <c r="F138" i="1"/>
  <c r="E138" i="1"/>
  <c r="C138" i="1"/>
  <c r="B138" i="1"/>
  <c r="L135" i="1"/>
  <c r="K135" i="1"/>
  <c r="I135" i="1"/>
  <c r="H135" i="1"/>
  <c r="F135" i="1"/>
  <c r="E135" i="1"/>
  <c r="C135" i="1"/>
  <c r="B135" i="1"/>
  <c r="L131" i="1"/>
  <c r="L141" i="1" s="1"/>
  <c r="K131" i="1"/>
  <c r="K141" i="1" s="1"/>
  <c r="I131" i="1"/>
  <c r="F131" i="1"/>
  <c r="F141" i="1" s="1"/>
  <c r="C131" i="1"/>
  <c r="C141" i="1" s="1"/>
  <c r="B131" i="1"/>
  <c r="B141" i="1" s="1"/>
  <c r="K129" i="1"/>
  <c r="H129" i="1"/>
  <c r="H131" i="1" s="1"/>
  <c r="H141" i="1" s="1"/>
  <c r="E129" i="1"/>
  <c r="E131" i="1" s="1"/>
  <c r="E141" i="1" s="1"/>
  <c r="L123" i="1"/>
  <c r="K123" i="1"/>
  <c r="I123" i="1"/>
  <c r="H123" i="1"/>
  <c r="F123" i="1"/>
  <c r="E123" i="1"/>
  <c r="C123" i="1"/>
  <c r="B123" i="1"/>
  <c r="L121" i="1"/>
  <c r="K121" i="1"/>
  <c r="I121" i="1"/>
  <c r="H121" i="1"/>
  <c r="F121" i="1"/>
  <c r="E121" i="1"/>
  <c r="C121" i="1"/>
  <c r="B121" i="1"/>
  <c r="L118" i="1"/>
  <c r="K118" i="1"/>
  <c r="I118" i="1"/>
  <c r="H118" i="1"/>
  <c r="F118" i="1"/>
  <c r="E118" i="1"/>
  <c r="C118" i="1"/>
  <c r="C124" i="1" s="1"/>
  <c r="B118" i="1"/>
  <c r="B124" i="1" s="1"/>
  <c r="L114" i="1"/>
  <c r="L124" i="1" s="1"/>
  <c r="I114" i="1"/>
  <c r="I124" i="1" s="1"/>
  <c r="H114" i="1"/>
  <c r="H124" i="1" s="1"/>
  <c r="F114" i="1"/>
  <c r="F124" i="1" s="1"/>
  <c r="E114" i="1"/>
  <c r="E124" i="1" s="1"/>
  <c r="C114" i="1"/>
  <c r="B114" i="1"/>
  <c r="K111" i="1"/>
  <c r="H111" i="1"/>
  <c r="H113" i="1" s="1"/>
  <c r="L106" i="1"/>
  <c r="K106" i="1"/>
  <c r="I106" i="1"/>
  <c r="H106" i="1"/>
  <c r="F106" i="1"/>
  <c r="E106" i="1"/>
  <c r="C106" i="1"/>
  <c r="B106" i="1"/>
  <c r="L104" i="1"/>
  <c r="K104" i="1"/>
  <c r="I104" i="1"/>
  <c r="H104" i="1"/>
  <c r="F104" i="1"/>
  <c r="E104" i="1"/>
  <c r="C104" i="1"/>
  <c r="B104" i="1"/>
  <c r="L101" i="1"/>
  <c r="K101" i="1"/>
  <c r="I101" i="1"/>
  <c r="I107" i="1" s="1"/>
  <c r="H101" i="1"/>
  <c r="F101" i="1"/>
  <c r="E101" i="1"/>
  <c r="C101" i="1"/>
  <c r="B101" i="1"/>
  <c r="B107" i="1" s="1"/>
  <c r="I99" i="1"/>
  <c r="L97" i="1"/>
  <c r="L107" i="1" s="1"/>
  <c r="K97" i="1"/>
  <c r="K107" i="1" s="1"/>
  <c r="I97" i="1"/>
  <c r="F97" i="1"/>
  <c r="F107" i="1" s="1"/>
  <c r="E97" i="1"/>
  <c r="E107" i="1" s="1"/>
  <c r="C97" i="1"/>
  <c r="C107" i="1" s="1"/>
  <c r="B97" i="1"/>
  <c r="H96" i="1"/>
  <c r="K94" i="1"/>
  <c r="K96" i="1" s="1"/>
  <c r="H94" i="1"/>
  <c r="H97" i="1" s="1"/>
  <c r="H107" i="1" s="1"/>
  <c r="E90" i="1"/>
  <c r="C90" i="1"/>
  <c r="L89" i="1"/>
  <c r="K89" i="1"/>
  <c r="I89" i="1"/>
  <c r="H89" i="1"/>
  <c r="F89" i="1"/>
  <c r="E89" i="1"/>
  <c r="C89" i="1"/>
  <c r="B89" i="1"/>
  <c r="L87" i="1"/>
  <c r="K87" i="1"/>
  <c r="I87" i="1"/>
  <c r="H87" i="1"/>
  <c r="F87" i="1"/>
  <c r="E87" i="1"/>
  <c r="C87" i="1"/>
  <c r="B87" i="1"/>
  <c r="L84" i="1"/>
  <c r="K84" i="1"/>
  <c r="I84" i="1"/>
  <c r="H84" i="1"/>
  <c r="F84" i="1"/>
  <c r="E84" i="1"/>
  <c r="C84" i="1"/>
  <c r="B84" i="1"/>
  <c r="L80" i="1"/>
  <c r="L90" i="1" s="1"/>
  <c r="K80" i="1"/>
  <c r="K90" i="1" s="1"/>
  <c r="I80" i="1"/>
  <c r="I90" i="1" s="1"/>
  <c r="F80" i="1"/>
  <c r="F90" i="1" s="1"/>
  <c r="E80" i="1"/>
  <c r="C80" i="1"/>
  <c r="B80" i="1"/>
  <c r="B90" i="1" s="1"/>
  <c r="H79" i="1"/>
  <c r="K77" i="1"/>
  <c r="K79" i="1" s="1"/>
  <c r="H77" i="1"/>
  <c r="I73" i="1"/>
  <c r="C73" i="1"/>
  <c r="L72" i="1"/>
  <c r="K72" i="1"/>
  <c r="I72" i="1"/>
  <c r="H72" i="1"/>
  <c r="F72" i="1"/>
  <c r="E72" i="1"/>
  <c r="C72" i="1"/>
  <c r="B72" i="1"/>
  <c r="L70" i="1"/>
  <c r="K70" i="1"/>
  <c r="I70" i="1"/>
  <c r="H70" i="1"/>
  <c r="F70" i="1"/>
  <c r="E70" i="1"/>
  <c r="C70" i="1"/>
  <c r="B70" i="1"/>
  <c r="L67" i="1"/>
  <c r="K67" i="1"/>
  <c r="I67" i="1"/>
  <c r="H67" i="1"/>
  <c r="F67" i="1"/>
  <c r="E67" i="1"/>
  <c r="C67" i="1"/>
  <c r="B67" i="1"/>
  <c r="L63" i="1"/>
  <c r="L73" i="1" s="1"/>
  <c r="K63" i="1"/>
  <c r="K73" i="1" s="1"/>
  <c r="I63" i="1"/>
  <c r="H63" i="1"/>
  <c r="H73" i="1" s="1"/>
  <c r="F63" i="1"/>
  <c r="F73" i="1" s="1"/>
  <c r="E63" i="1"/>
  <c r="E73" i="1" s="1"/>
  <c r="C63" i="1"/>
  <c r="B63" i="1"/>
  <c r="B73" i="1" s="1"/>
  <c r="I56" i="1"/>
  <c r="C56" i="1"/>
  <c r="L55" i="1"/>
  <c r="K55" i="1"/>
  <c r="I55" i="1"/>
  <c r="H55" i="1"/>
  <c r="F55" i="1"/>
  <c r="E55" i="1"/>
  <c r="C55" i="1"/>
  <c r="B55" i="1"/>
  <c r="L53" i="1"/>
  <c r="K53" i="1"/>
  <c r="I53" i="1"/>
  <c r="H53" i="1"/>
  <c r="F53" i="1"/>
  <c r="E53" i="1"/>
  <c r="C53" i="1"/>
  <c r="B53" i="1"/>
  <c r="L50" i="1"/>
  <c r="K50" i="1"/>
  <c r="I50" i="1"/>
  <c r="H50" i="1"/>
  <c r="F50" i="1"/>
  <c r="E50" i="1"/>
  <c r="C50" i="1"/>
  <c r="B50" i="1"/>
  <c r="L46" i="1"/>
  <c r="L56" i="1" s="1"/>
  <c r="K46" i="1"/>
  <c r="K56" i="1" s="1"/>
  <c r="I46" i="1"/>
  <c r="H46" i="1"/>
  <c r="H56" i="1" s="1"/>
  <c r="F46" i="1"/>
  <c r="F56" i="1" s="1"/>
  <c r="E46" i="1"/>
  <c r="E56" i="1" s="1"/>
  <c r="C46" i="1"/>
  <c r="B46" i="1"/>
  <c r="B56" i="1" s="1"/>
  <c r="L39" i="1"/>
  <c r="C39" i="1"/>
  <c r="L38" i="1"/>
  <c r="K38" i="1"/>
  <c r="I38" i="1"/>
  <c r="H38" i="1"/>
  <c r="F38" i="1"/>
  <c r="E38" i="1"/>
  <c r="C38" i="1"/>
  <c r="B38" i="1"/>
  <c r="L36" i="1"/>
  <c r="K36" i="1"/>
  <c r="I36" i="1"/>
  <c r="H36" i="1"/>
  <c r="F36" i="1"/>
  <c r="E36" i="1"/>
  <c r="C36" i="1"/>
  <c r="B36" i="1"/>
  <c r="L33" i="1"/>
  <c r="K33" i="1"/>
  <c r="I33" i="1"/>
  <c r="H33" i="1"/>
  <c r="F33" i="1"/>
  <c r="E33" i="1"/>
  <c r="C33" i="1"/>
  <c r="B33" i="1"/>
  <c r="L29" i="1"/>
  <c r="I29" i="1"/>
  <c r="I39" i="1" s="1"/>
  <c r="F29" i="1"/>
  <c r="F39" i="1" s="1"/>
  <c r="C29" i="1"/>
  <c r="B29" i="1"/>
  <c r="B39" i="1" s="1"/>
  <c r="K28" i="1"/>
  <c r="H28" i="1"/>
  <c r="K27" i="1"/>
  <c r="K29" i="1" s="1"/>
  <c r="K39" i="1" s="1"/>
  <c r="H27" i="1"/>
  <c r="H29" i="1" s="1"/>
  <c r="H39" i="1" s="1"/>
  <c r="E27" i="1"/>
  <c r="E29" i="1" s="1"/>
  <c r="E39" i="1" s="1"/>
  <c r="K26" i="1"/>
  <c r="I22" i="1"/>
  <c r="H22" i="1"/>
  <c r="L21" i="1"/>
  <c r="K21" i="1"/>
  <c r="I21" i="1"/>
  <c r="H21" i="1"/>
  <c r="F21" i="1"/>
  <c r="E21" i="1"/>
  <c r="C21" i="1"/>
  <c r="B21" i="1"/>
  <c r="L19" i="1"/>
  <c r="K19" i="1"/>
  <c r="I19" i="1"/>
  <c r="H19" i="1"/>
  <c r="F19" i="1"/>
  <c r="E19" i="1"/>
  <c r="C19" i="1"/>
  <c r="B19" i="1"/>
  <c r="L16" i="1"/>
  <c r="K16" i="1"/>
  <c r="I16" i="1"/>
  <c r="H16" i="1"/>
  <c r="F16" i="1"/>
  <c r="E16" i="1"/>
  <c r="C16" i="1"/>
  <c r="C22" i="1" s="1"/>
  <c r="B16" i="1"/>
  <c r="B22" i="1" s="1"/>
  <c r="L12" i="1"/>
  <c r="L22" i="1" s="1"/>
  <c r="I12" i="1"/>
  <c r="H12" i="1"/>
  <c r="F12" i="1"/>
  <c r="F22" i="1" s="1"/>
  <c r="E12" i="1"/>
  <c r="E22" i="1" s="1"/>
  <c r="C12" i="1"/>
  <c r="B12" i="1"/>
  <c r="K11" i="1"/>
  <c r="K9" i="1"/>
  <c r="K12" i="1" s="1"/>
  <c r="K22" i="1" s="1"/>
  <c r="B58" i="2" l="1"/>
  <c r="D48" i="2"/>
  <c r="D58" i="2" s="1"/>
  <c r="F48" i="2"/>
  <c r="F58" i="2" s="1"/>
  <c r="F181" i="2"/>
  <c r="D181" i="2"/>
  <c r="H80" i="1"/>
  <c r="H90" i="1" s="1"/>
  <c r="H199" i="1"/>
  <c r="H209" i="1" s="1"/>
  <c r="K215" i="1"/>
  <c r="K216" i="1"/>
  <c r="K226" i="1" s="1"/>
  <c r="H232" i="1"/>
  <c r="H233" i="1"/>
  <c r="H243" i="1" s="1"/>
  <c r="K181" i="1"/>
  <c r="K182" i="1"/>
  <c r="K192" i="1" s="1"/>
  <c r="H216" i="1"/>
  <c r="H226" i="1" s="1"/>
  <c r="K113" i="1"/>
  <c r="K114" i="1"/>
  <c r="K124" i="1" s="1"/>
  <c r="K198" i="1"/>
  <c r="K199" i="1" s="1"/>
  <c r="K209" i="1" s="1"/>
</calcChain>
</file>

<file path=xl/sharedStrings.xml><?xml version="1.0" encoding="utf-8"?>
<sst xmlns="http://schemas.openxmlformats.org/spreadsheetml/2006/main" count="316" uniqueCount="43">
  <si>
    <t xml:space="preserve"> INSTITUTION:     GRAMBLING STATE UNIVERSITY</t>
  </si>
  <si>
    <t>Function/Department</t>
  </si>
  <si>
    <t>BUDGETED</t>
  </si>
  <si>
    <t>ACTUAL</t>
  </si>
  <si>
    <t xml:space="preserve"> </t>
  </si>
  <si>
    <t>2010-11</t>
  </si>
  <si>
    <t>2011-12</t>
  </si>
  <si>
    <t>2012-13</t>
  </si>
  <si>
    <t>2013-14</t>
  </si>
  <si>
    <r>
      <t xml:space="preserve">DEPARTMENT NAME:  </t>
    </r>
    <r>
      <rPr>
        <b/>
        <sz val="12"/>
        <rFont val="Arial"/>
        <family val="2"/>
      </rPr>
      <t>COLLEGE OF EDUCATION (1571)</t>
    </r>
  </si>
  <si>
    <t xml:space="preserve">  Salaries</t>
  </si>
  <si>
    <t xml:space="preserve">  Other Compensation</t>
  </si>
  <si>
    <t xml:space="preserve">  Related Benefits</t>
  </si>
  <si>
    <t>Total Personal Services</t>
  </si>
  <si>
    <t xml:space="preserve"> Travel</t>
  </si>
  <si>
    <t xml:space="preserve"> Operating Services</t>
  </si>
  <si>
    <t xml:space="preserve"> Supplies</t>
  </si>
  <si>
    <t>Total Operating Expenditures</t>
  </si>
  <si>
    <t xml:space="preserve"> Professional Services</t>
  </si>
  <si>
    <t xml:space="preserve"> Other Charges</t>
  </si>
  <si>
    <t>Total Other Charges</t>
  </si>
  <si>
    <t xml:space="preserve"> General Acquisitions</t>
  </si>
  <si>
    <t>Total Acquisitions and Major Repairs</t>
  </si>
  <si>
    <t xml:space="preserve">  Department Total</t>
  </si>
  <si>
    <r>
      <t xml:space="preserve">DEPARTMENT NAME:  </t>
    </r>
    <r>
      <rPr>
        <b/>
        <sz val="12"/>
        <rFont val="Arial"/>
        <family val="2"/>
      </rPr>
      <t>A.C. LEWIS MEMORIAL LIBRARY (1502)</t>
    </r>
  </si>
  <si>
    <r>
      <t xml:space="preserve">DEPARTMENT NAME:  </t>
    </r>
    <r>
      <rPr>
        <b/>
        <sz val="12"/>
        <rFont val="Arial"/>
        <family val="2"/>
      </rPr>
      <t>NCATE (National Council Accreditation for Teacher Education (157102)</t>
    </r>
  </si>
  <si>
    <r>
      <t xml:space="preserve">DEPARTMENT NAME:  </t>
    </r>
    <r>
      <rPr>
        <b/>
        <sz val="12"/>
        <rFont val="Arial"/>
        <family val="2"/>
      </rPr>
      <t>ACADEMIC SKILLS CENTER (1572)</t>
    </r>
  </si>
  <si>
    <r>
      <t xml:space="preserve">DEPARTMENT NAME:  </t>
    </r>
    <r>
      <rPr>
        <b/>
        <sz val="12"/>
        <rFont val="Arial"/>
        <family val="2"/>
      </rPr>
      <t>EDUCATIONAL LEADERSHIP (1574)</t>
    </r>
  </si>
  <si>
    <r>
      <t xml:space="preserve">DEPARTMENT NAME:  </t>
    </r>
    <r>
      <rPr>
        <b/>
        <sz val="12"/>
        <rFont val="Arial"/>
        <family val="2"/>
      </rPr>
      <t>KINESIOLOGY (1577)</t>
    </r>
  </si>
  <si>
    <r>
      <t xml:space="preserve">DEPARTMENT NAME:  </t>
    </r>
    <r>
      <rPr>
        <b/>
        <sz val="12"/>
        <rFont val="Arial"/>
        <family val="2"/>
      </rPr>
      <t>CURRICULUM AND INSTRUCTION (1578)</t>
    </r>
  </si>
  <si>
    <r>
      <t xml:space="preserve">DEPARTMENT NAME:  </t>
    </r>
    <r>
      <rPr>
        <b/>
        <sz val="12"/>
        <rFont val="Arial"/>
        <family val="2"/>
      </rPr>
      <t>STUDENT TEACHING AND LAB EXPERIENCE (1579)</t>
    </r>
  </si>
  <si>
    <r>
      <t xml:space="preserve">DEPARTMENT NAME:  </t>
    </r>
    <r>
      <rPr>
        <b/>
        <sz val="12"/>
        <rFont val="Arial"/>
        <family val="2"/>
      </rPr>
      <t>MS/ED S-DEVELOPMENTAL EDUCATION (1583)</t>
    </r>
  </si>
  <si>
    <r>
      <t xml:space="preserve">DEPARTMENT NAME:  </t>
    </r>
    <r>
      <rPr>
        <b/>
        <sz val="12"/>
        <rFont val="Arial"/>
        <family val="2"/>
      </rPr>
      <t>COLLEGE OF PROFESSIONAL STUDIES (150160)</t>
    </r>
  </si>
  <si>
    <r>
      <t xml:space="preserve">DEPARTMENT NAME:  </t>
    </r>
    <r>
      <rPr>
        <b/>
        <sz val="12"/>
        <rFont val="Arial"/>
        <family val="2"/>
      </rPr>
      <t>SCHOOL OF SOCIAL WORK (1521)</t>
    </r>
  </si>
  <si>
    <r>
      <t xml:space="preserve">DEPARTMENT NAME:  </t>
    </r>
    <r>
      <rPr>
        <b/>
        <sz val="12"/>
        <rFont val="Arial"/>
        <family val="2"/>
      </rPr>
      <t>SCHOOL OF NURSING (1526)</t>
    </r>
  </si>
  <si>
    <r>
      <t xml:space="preserve">DEPARTMENT NAME:  </t>
    </r>
    <r>
      <rPr>
        <b/>
        <sz val="12"/>
        <rFont val="Arial"/>
        <family val="2"/>
      </rPr>
      <t>MASS COMMUNICATION (1556)</t>
    </r>
  </si>
  <si>
    <r>
      <t xml:space="preserve">DEPARTMENT NAME:  </t>
    </r>
    <r>
      <rPr>
        <b/>
        <sz val="12"/>
        <rFont val="Arial"/>
        <family val="2"/>
      </rPr>
      <t>CRIMINAL JUSTICE (1561)</t>
    </r>
  </si>
  <si>
    <r>
      <t xml:space="preserve">DEPARTMENT NAME:  </t>
    </r>
    <r>
      <rPr>
        <b/>
        <sz val="12"/>
        <rFont val="Arial"/>
        <family val="2"/>
      </rPr>
      <t>SCHOOL OF GRADUATE STUDIES AND RESEARCH (1506)</t>
    </r>
  </si>
  <si>
    <r>
      <t xml:space="preserve">DEPARTMENT NAME:  </t>
    </r>
    <r>
      <rPr>
        <b/>
        <sz val="12"/>
        <rFont val="Arial"/>
        <family val="2"/>
      </rPr>
      <t>ACADEMIC RESEARCH (1528)</t>
    </r>
  </si>
  <si>
    <t xml:space="preserve">DEPARTMENT NAME:  </t>
  </si>
  <si>
    <t xml:space="preserve">COLLEGE OF EDUCATION </t>
  </si>
  <si>
    <t>Division/Department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</si>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</sst>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36"/>
      <name val="Arial"/>
      <family val="2"/>
    </font>
    <font>
      <sz val="28"/>
      <name val="Arial"/>
      <family val="2"/>
    </font>
    <font>
      <b/>
      <i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41" fontId="3" fillId="0" borderId="0" xfId="2" quotePrefix="1" applyNumberFormat="1" applyFont="1" applyBorder="1" applyAlignment="1">
      <alignment horizontal="left" vertical="center"/>
    </xf>
    <xf numFmtId="0" fontId="2" fillId="0" borderId="0" xfId="2" applyNumberFormat="1" applyFont="1" applyBorder="1" applyAlignment="1"/>
    <xf numFmtId="0" fontId="4" fillId="0" borderId="0" xfId="2" applyNumberFormat="1" applyFont="1" applyBorder="1" applyAlignment="1"/>
    <xf numFmtId="41" fontId="2" fillId="0" borderId="0" xfId="2" applyNumberFormat="1" applyFont="1" applyBorder="1" applyAlignment="1"/>
    <xf numFmtId="3" fontId="3" fillId="0" borderId="1" xfId="2" applyNumberFormat="1" applyFont="1" applyBorder="1" applyAlignment="1"/>
    <xf numFmtId="0" fontId="5" fillId="0" borderId="0" xfId="2" applyNumberFormat="1" applyFont="1" applyBorder="1" applyAlignment="1"/>
    <xf numFmtId="41" fontId="3" fillId="0" borderId="0" xfId="2" applyNumberFormat="1" applyFont="1" applyBorder="1" applyAlignment="1"/>
    <xf numFmtId="0" fontId="3" fillId="0" borderId="2" xfId="2" applyNumberFormat="1" applyFont="1" applyBorder="1" applyAlignment="1">
      <alignment horizontal="center" vertical="center"/>
    </xf>
    <xf numFmtId="41" fontId="3" fillId="0" borderId="2" xfId="2" applyNumberFormat="1" applyFont="1" applyFill="1" applyBorder="1" applyAlignment="1">
      <alignment horizontal="center" vertical="center"/>
    </xf>
    <xf numFmtId="0" fontId="2" fillId="0" borderId="3" xfId="2" applyNumberFormat="1" applyFont="1" applyBorder="1" applyAlignment="1">
      <alignment horizontal="center" vertical="center"/>
    </xf>
    <xf numFmtId="41" fontId="3" fillId="0" borderId="3" xfId="2" applyNumberFormat="1" applyFont="1" applyFill="1" applyBorder="1" applyAlignment="1">
      <alignment horizontal="center" vertical="center"/>
    </xf>
    <xf numFmtId="0" fontId="2" fillId="0" borderId="4" xfId="2" applyNumberFormat="1" applyFont="1" applyBorder="1" applyAlignment="1"/>
    <xf numFmtId="41" fontId="3" fillId="0" borderId="4" xfId="2" applyNumberFormat="1" applyFont="1" applyFill="1" applyBorder="1" applyAlignment="1">
      <alignment horizontal="center"/>
    </xf>
    <xf numFmtId="0" fontId="2" fillId="0" borderId="5" xfId="2" applyNumberFormat="1" applyFont="1" applyBorder="1" applyAlignment="1"/>
    <xf numFmtId="41" fontId="3" fillId="0" borderId="0" xfId="2" applyNumberFormat="1" applyFont="1" applyFill="1" applyBorder="1" applyAlignment="1">
      <alignment horizontal="center"/>
    </xf>
    <xf numFmtId="41" fontId="3" fillId="0" borderId="6" xfId="2" applyNumberFormat="1" applyFont="1" applyFill="1" applyBorder="1" applyAlignment="1">
      <alignment horizontal="center"/>
    </xf>
    <xf numFmtId="41" fontId="3" fillId="0" borderId="7" xfId="2" applyNumberFormat="1" applyFont="1" applyFill="1" applyBorder="1" applyAlignment="1">
      <alignment horizontal="center"/>
    </xf>
    <xf numFmtId="0" fontId="2" fillId="0" borderId="5" xfId="2" quotePrefix="1" applyNumberFormat="1" applyFont="1" applyFill="1" applyBorder="1" applyAlignment="1">
      <alignment horizontal="left" vertical="center"/>
    </xf>
    <xf numFmtId="41" fontId="3" fillId="0" borderId="0" xfId="2" applyNumberFormat="1" applyFont="1" applyFill="1" applyBorder="1" applyAlignment="1">
      <alignment horizontal="center" vertical="center"/>
    </xf>
    <xf numFmtId="41" fontId="3" fillId="0" borderId="7" xfId="2" applyNumberFormat="1" applyFont="1" applyFill="1" applyBorder="1" applyAlignment="1">
      <alignment horizontal="center" vertical="center"/>
    </xf>
    <xf numFmtId="0" fontId="2" fillId="0" borderId="8" xfId="2" applyNumberFormat="1" applyFont="1" applyFill="1" applyBorder="1" applyAlignment="1">
      <alignment vertical="center"/>
    </xf>
    <xf numFmtId="41" fontId="3" fillId="0" borderId="9" xfId="2" applyNumberFormat="1" applyFont="1" applyFill="1" applyBorder="1" applyAlignment="1">
      <alignment horizontal="center"/>
    </xf>
    <xf numFmtId="41" fontId="3" fillId="0" borderId="10" xfId="2" applyNumberFormat="1" applyFont="1" applyFill="1" applyBorder="1" applyAlignment="1">
      <alignment horizontal="center"/>
    </xf>
    <xf numFmtId="41" fontId="2" fillId="0" borderId="11" xfId="0" applyNumberFormat="1" applyFont="1" applyFill="1" applyBorder="1" applyAlignment="1">
      <alignment vertical="center"/>
    </xf>
    <xf numFmtId="41" fontId="2" fillId="0" borderId="12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vertical="center"/>
    </xf>
    <xf numFmtId="41" fontId="2" fillId="0" borderId="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0" fontId="3" fillId="0" borderId="5" xfId="2" quotePrefix="1" applyNumberFormat="1" applyFont="1" applyFill="1" applyBorder="1" applyAlignment="1">
      <alignment horizontal="left"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left" vertical="center"/>
    </xf>
    <xf numFmtId="41" fontId="3" fillId="0" borderId="12" xfId="2" applyNumberFormat="1" applyFont="1" applyFill="1" applyBorder="1" applyAlignment="1">
      <alignment vertical="center"/>
    </xf>
    <xf numFmtId="41" fontId="3" fillId="0" borderId="16" xfId="2" applyNumberFormat="1" applyFont="1" applyFill="1" applyBorder="1" applyAlignment="1">
      <alignment vertical="center"/>
    </xf>
    <xf numFmtId="41" fontId="3" fillId="0" borderId="17" xfId="2" applyNumberFormat="1" applyFont="1" applyFill="1" applyBorder="1" applyAlignment="1">
      <alignment vertical="center"/>
    </xf>
    <xf numFmtId="41" fontId="3" fillId="0" borderId="18" xfId="2" applyNumberFormat="1" applyFont="1" applyFill="1" applyBorder="1" applyAlignment="1">
      <alignment vertical="center"/>
    </xf>
    <xf numFmtId="41" fontId="3" fillId="0" borderId="11" xfId="2" applyNumberFormat="1" applyFont="1" applyFill="1" applyBorder="1" applyAlignment="1">
      <alignment vertical="center"/>
    </xf>
    <xf numFmtId="41" fontId="2" fillId="0" borderId="12" xfId="2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41" fontId="2" fillId="0" borderId="17" xfId="2" applyNumberFormat="1" applyFont="1" applyFill="1" applyBorder="1" applyAlignment="1">
      <alignment vertical="center"/>
    </xf>
    <xf numFmtId="41" fontId="2" fillId="0" borderId="18" xfId="2" applyNumberFormat="1" applyFont="1" applyFill="1" applyBorder="1" applyAlignment="1">
      <alignment vertical="center"/>
    </xf>
    <xf numFmtId="41" fontId="2" fillId="0" borderId="3" xfId="2" applyNumberFormat="1" applyFont="1" applyFill="1" applyBorder="1" applyAlignment="1">
      <alignment vertical="center"/>
    </xf>
    <xf numFmtId="41" fontId="2" fillId="0" borderId="14" xfId="2" applyNumberFormat="1" applyFont="1" applyFill="1" applyBorder="1" applyAlignment="1">
      <alignment vertical="center"/>
    </xf>
    <xf numFmtId="41" fontId="3" fillId="0" borderId="14" xfId="2" applyNumberFormat="1" applyFont="1" applyFill="1" applyBorder="1" applyAlignment="1">
      <alignment vertical="center"/>
    </xf>
    <xf numFmtId="0" fontId="3" fillId="0" borderId="19" xfId="2" quotePrefix="1" applyNumberFormat="1" applyFont="1" applyFill="1" applyBorder="1" applyAlignment="1">
      <alignment horizontal="left" vertical="center"/>
    </xf>
    <xf numFmtId="41" fontId="3" fillId="0" borderId="20" xfId="2" applyNumberFormat="1" applyFont="1" applyFill="1" applyBorder="1" applyAlignment="1">
      <alignment vertical="center"/>
    </xf>
    <xf numFmtId="41" fontId="3" fillId="0" borderId="21" xfId="2" applyNumberFormat="1" applyFont="1" applyFill="1" applyBorder="1" applyAlignment="1">
      <alignment vertical="center"/>
    </xf>
    <xf numFmtId="41" fontId="3" fillId="0" borderId="22" xfId="2" applyNumberFormat="1" applyFont="1" applyFill="1" applyBorder="1" applyAlignment="1">
      <alignment vertical="center"/>
    </xf>
    <xf numFmtId="41" fontId="3" fillId="0" borderId="23" xfId="2" applyNumberFormat="1" applyFont="1" applyFill="1" applyBorder="1" applyAlignment="1">
      <alignment vertical="center"/>
    </xf>
    <xf numFmtId="41" fontId="3" fillId="0" borderId="24" xfId="2" applyNumberFormat="1" applyFont="1" applyFill="1" applyBorder="1" applyAlignment="1">
      <alignment vertical="center"/>
    </xf>
    <xf numFmtId="164" fontId="2" fillId="0" borderId="25" xfId="1" applyNumberFormat="1" applyFont="1" applyFill="1" applyBorder="1" applyAlignment="1">
      <alignment vertical="center"/>
    </xf>
    <xf numFmtId="164" fontId="2" fillId="0" borderId="17" xfId="1" applyNumberFormat="1" applyFont="1" applyFill="1" applyBorder="1" applyAlignment="1">
      <alignment vertical="center"/>
    </xf>
    <xf numFmtId="0" fontId="2" fillId="0" borderId="5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vertical="center"/>
    </xf>
    <xf numFmtId="41" fontId="2" fillId="0" borderId="26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0" fontId="2" fillId="0" borderId="5" xfId="2" applyNumberFormat="1" applyFont="1" applyFill="1" applyBorder="1" applyAlignment="1"/>
    <xf numFmtId="41" fontId="2" fillId="0" borderId="0" xfId="2" applyNumberFormat="1" applyFont="1" applyFill="1" applyAlignment="1"/>
    <xf numFmtId="41" fontId="2" fillId="0" borderId="25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41" fontId="3" fillId="0" borderId="6" xfId="2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28" xfId="0" applyNumberFormat="1" applyFont="1" applyFill="1" applyBorder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2" fillId="0" borderId="29" xfId="0" applyNumberFormat="1" applyFont="1" applyFill="1" applyBorder="1" applyAlignment="1">
      <alignment vertical="center"/>
    </xf>
    <xf numFmtId="41" fontId="3" fillId="0" borderId="25" xfId="2" applyNumberFormat="1" applyFont="1" applyFill="1" applyBorder="1" applyAlignment="1">
      <alignment vertical="center"/>
    </xf>
    <xf numFmtId="41" fontId="2" fillId="0" borderId="30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0" fontId="5" fillId="0" borderId="5" xfId="2" applyNumberFormat="1" applyFont="1" applyBorder="1" applyAlignment="1"/>
    <xf numFmtId="41" fontId="2" fillId="0" borderId="11" xfId="2" applyNumberFormat="1" applyFont="1" applyFill="1" applyBorder="1" applyAlignment="1">
      <alignment vertical="center"/>
    </xf>
    <xf numFmtId="41" fontId="3" fillId="0" borderId="28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41" fontId="2" fillId="0" borderId="25" xfId="2" applyNumberFormat="1" applyFont="1" applyFill="1" applyBorder="1" applyAlignment="1">
      <alignment vertical="center"/>
    </xf>
    <xf numFmtId="41" fontId="2" fillId="0" borderId="20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41" fontId="2" fillId="0" borderId="23" xfId="2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41" fontId="5" fillId="0" borderId="0" xfId="2" applyNumberFormat="1" applyFont="1" applyBorder="1" applyAlignment="1"/>
    <xf numFmtId="41" fontId="2" fillId="0" borderId="31" xfId="2" applyNumberFormat="1" applyFont="1" applyFill="1" applyBorder="1" applyAlignment="1">
      <alignment vertical="center"/>
    </xf>
    <xf numFmtId="0" fontId="6" fillId="2" borderId="5" xfId="2" quotePrefix="1" applyNumberFormat="1" applyFont="1" applyFill="1" applyBorder="1" applyAlignment="1">
      <alignment horizontal="left" vertical="center"/>
    </xf>
    <xf numFmtId="0" fontId="6" fillId="3" borderId="5" xfId="2" quotePrefix="1" applyNumberFormat="1" applyFont="1" applyFill="1" applyBorder="1" applyAlignment="1">
      <alignment horizontal="left" vertical="center"/>
    </xf>
    <xf numFmtId="41" fontId="3" fillId="0" borderId="17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32" xfId="2" applyNumberFormat="1" applyFont="1" applyFill="1" applyBorder="1" applyAlignment="1">
      <alignment vertical="center"/>
    </xf>
    <xf numFmtId="0" fontId="6" fillId="4" borderId="5" xfId="2" quotePrefix="1" applyNumberFormat="1" applyFont="1" applyFill="1" applyBorder="1" applyAlignment="1">
      <alignment horizontal="left" vertical="center"/>
    </xf>
    <xf numFmtId="41" fontId="2" fillId="0" borderId="23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8"/>
  <sheetViews>
    <sheetView zoomScale="85" zoomScaleNormal="85" workbookViewId="0">
      <pane xSplit="1" ySplit="5" topLeftCell="B6" activePane="bottomRight" state="frozen"/>
      <selection activeCell="D65" sqref="D65"/>
      <selection pane="topRight" activeCell="D65" sqref="D65"/>
      <selection pane="bottomLeft" activeCell="D65" sqref="D65"/>
      <selection pane="bottomRight" activeCell="B42" sqref="B42"/>
    </sheetView>
  </sheetViews>
  <sheetFormatPr defaultColWidth="29.140625" defaultRowHeight="15" x14ac:dyDescent="0.2"/>
  <cols>
    <col min="1" max="1" width="55" style="2" customWidth="1"/>
    <col min="2" max="2" width="16" style="2" bestFit="1" customWidth="1"/>
    <col min="3" max="3" width="14.85546875" style="2" customWidth="1"/>
    <col min="4" max="4" width="1.7109375" style="2" customWidth="1"/>
    <col min="5" max="5" width="16" style="2" bestFit="1" customWidth="1"/>
    <col min="6" max="6" width="14.85546875" style="2" customWidth="1"/>
    <col min="7" max="7" width="1.7109375" style="2" customWidth="1"/>
    <col min="8" max="8" width="16" style="2" bestFit="1" customWidth="1"/>
    <col min="9" max="9" width="14.85546875" style="2" customWidth="1"/>
    <col min="10" max="10" width="1.7109375" style="2" customWidth="1"/>
    <col min="11" max="11" width="16" style="4" bestFit="1" customWidth="1"/>
    <col min="12" max="12" width="14.85546875" style="4" customWidth="1"/>
    <col min="13" max="253" width="29.140625" style="2"/>
    <col min="254" max="254" width="55" style="2" customWidth="1"/>
    <col min="255" max="258" width="25.42578125" style="2" customWidth="1"/>
    <col min="259" max="509" width="29.140625" style="2"/>
    <col min="510" max="510" width="55" style="2" customWidth="1"/>
    <col min="511" max="514" width="25.42578125" style="2" customWidth="1"/>
    <col min="515" max="765" width="29.140625" style="2"/>
    <col min="766" max="766" width="55" style="2" customWidth="1"/>
    <col min="767" max="770" width="25.42578125" style="2" customWidth="1"/>
    <col min="771" max="1021" width="29.140625" style="2"/>
    <col min="1022" max="1022" width="55" style="2" customWidth="1"/>
    <col min="1023" max="1026" width="25.42578125" style="2" customWidth="1"/>
    <col min="1027" max="1277" width="29.140625" style="2"/>
    <col min="1278" max="1278" width="55" style="2" customWidth="1"/>
    <col min="1279" max="1282" width="25.42578125" style="2" customWidth="1"/>
    <col min="1283" max="1533" width="29.140625" style="2"/>
    <col min="1534" max="1534" width="55" style="2" customWidth="1"/>
    <col min="1535" max="1538" width="25.42578125" style="2" customWidth="1"/>
    <col min="1539" max="1789" width="29.140625" style="2"/>
    <col min="1790" max="1790" width="55" style="2" customWidth="1"/>
    <col min="1791" max="1794" width="25.42578125" style="2" customWidth="1"/>
    <col min="1795" max="2045" width="29.140625" style="2"/>
    <col min="2046" max="2046" width="55" style="2" customWidth="1"/>
    <col min="2047" max="2050" width="25.42578125" style="2" customWidth="1"/>
    <col min="2051" max="2301" width="29.140625" style="2"/>
    <col min="2302" max="2302" width="55" style="2" customWidth="1"/>
    <col min="2303" max="2306" width="25.42578125" style="2" customWidth="1"/>
    <col min="2307" max="2557" width="29.140625" style="2"/>
    <col min="2558" max="2558" width="55" style="2" customWidth="1"/>
    <col min="2559" max="2562" width="25.42578125" style="2" customWidth="1"/>
    <col min="2563" max="2813" width="29.140625" style="2"/>
    <col min="2814" max="2814" width="55" style="2" customWidth="1"/>
    <col min="2815" max="2818" width="25.42578125" style="2" customWidth="1"/>
    <col min="2819" max="3069" width="29.140625" style="2"/>
    <col min="3070" max="3070" width="55" style="2" customWidth="1"/>
    <col min="3071" max="3074" width="25.42578125" style="2" customWidth="1"/>
    <col min="3075" max="3325" width="29.140625" style="2"/>
    <col min="3326" max="3326" width="55" style="2" customWidth="1"/>
    <col min="3327" max="3330" width="25.42578125" style="2" customWidth="1"/>
    <col min="3331" max="3581" width="29.140625" style="2"/>
    <col min="3582" max="3582" width="55" style="2" customWidth="1"/>
    <col min="3583" max="3586" width="25.42578125" style="2" customWidth="1"/>
    <col min="3587" max="3837" width="29.140625" style="2"/>
    <col min="3838" max="3838" width="55" style="2" customWidth="1"/>
    <col min="3839" max="3842" width="25.42578125" style="2" customWidth="1"/>
    <col min="3843" max="4093" width="29.140625" style="2"/>
    <col min="4094" max="4094" width="55" style="2" customWidth="1"/>
    <col min="4095" max="4098" width="25.42578125" style="2" customWidth="1"/>
    <col min="4099" max="4349" width="29.140625" style="2"/>
    <col min="4350" max="4350" width="55" style="2" customWidth="1"/>
    <col min="4351" max="4354" width="25.42578125" style="2" customWidth="1"/>
    <col min="4355" max="4605" width="29.140625" style="2"/>
    <col min="4606" max="4606" width="55" style="2" customWidth="1"/>
    <col min="4607" max="4610" width="25.42578125" style="2" customWidth="1"/>
    <col min="4611" max="4861" width="29.140625" style="2"/>
    <col min="4862" max="4862" width="55" style="2" customWidth="1"/>
    <col min="4863" max="4866" width="25.42578125" style="2" customWidth="1"/>
    <col min="4867" max="5117" width="29.140625" style="2"/>
    <col min="5118" max="5118" width="55" style="2" customWidth="1"/>
    <col min="5119" max="5122" width="25.42578125" style="2" customWidth="1"/>
    <col min="5123" max="5373" width="29.140625" style="2"/>
    <col min="5374" max="5374" width="55" style="2" customWidth="1"/>
    <col min="5375" max="5378" width="25.42578125" style="2" customWidth="1"/>
    <col min="5379" max="5629" width="29.140625" style="2"/>
    <col min="5630" max="5630" width="55" style="2" customWidth="1"/>
    <col min="5631" max="5634" width="25.42578125" style="2" customWidth="1"/>
    <col min="5635" max="5885" width="29.140625" style="2"/>
    <col min="5886" max="5886" width="55" style="2" customWidth="1"/>
    <col min="5887" max="5890" width="25.42578125" style="2" customWidth="1"/>
    <col min="5891" max="6141" width="29.140625" style="2"/>
    <col min="6142" max="6142" width="55" style="2" customWidth="1"/>
    <col min="6143" max="6146" width="25.42578125" style="2" customWidth="1"/>
    <col min="6147" max="6397" width="29.140625" style="2"/>
    <col min="6398" max="6398" width="55" style="2" customWidth="1"/>
    <col min="6399" max="6402" width="25.42578125" style="2" customWidth="1"/>
    <col min="6403" max="6653" width="29.140625" style="2"/>
    <col min="6654" max="6654" width="55" style="2" customWidth="1"/>
    <col min="6655" max="6658" width="25.42578125" style="2" customWidth="1"/>
    <col min="6659" max="6909" width="29.140625" style="2"/>
    <col min="6910" max="6910" width="55" style="2" customWidth="1"/>
    <col min="6911" max="6914" width="25.42578125" style="2" customWidth="1"/>
    <col min="6915" max="7165" width="29.140625" style="2"/>
    <col min="7166" max="7166" width="55" style="2" customWidth="1"/>
    <col min="7167" max="7170" width="25.42578125" style="2" customWidth="1"/>
    <col min="7171" max="7421" width="29.140625" style="2"/>
    <col min="7422" max="7422" width="55" style="2" customWidth="1"/>
    <col min="7423" max="7426" width="25.42578125" style="2" customWidth="1"/>
    <col min="7427" max="7677" width="29.140625" style="2"/>
    <col min="7678" max="7678" width="55" style="2" customWidth="1"/>
    <col min="7679" max="7682" width="25.42578125" style="2" customWidth="1"/>
    <col min="7683" max="7933" width="29.140625" style="2"/>
    <col min="7934" max="7934" width="55" style="2" customWidth="1"/>
    <col min="7935" max="7938" width="25.42578125" style="2" customWidth="1"/>
    <col min="7939" max="8189" width="29.140625" style="2"/>
    <col min="8190" max="8190" width="55" style="2" customWidth="1"/>
    <col min="8191" max="8194" width="25.42578125" style="2" customWidth="1"/>
    <col min="8195" max="8445" width="29.140625" style="2"/>
    <col min="8446" max="8446" width="55" style="2" customWidth="1"/>
    <col min="8447" max="8450" width="25.42578125" style="2" customWidth="1"/>
    <col min="8451" max="8701" width="29.140625" style="2"/>
    <col min="8702" max="8702" width="55" style="2" customWidth="1"/>
    <col min="8703" max="8706" width="25.42578125" style="2" customWidth="1"/>
    <col min="8707" max="8957" width="29.140625" style="2"/>
    <col min="8958" max="8958" width="55" style="2" customWidth="1"/>
    <col min="8959" max="8962" width="25.42578125" style="2" customWidth="1"/>
    <col min="8963" max="9213" width="29.140625" style="2"/>
    <col min="9214" max="9214" width="55" style="2" customWidth="1"/>
    <col min="9215" max="9218" width="25.42578125" style="2" customWidth="1"/>
    <col min="9219" max="9469" width="29.140625" style="2"/>
    <col min="9470" max="9470" width="55" style="2" customWidth="1"/>
    <col min="9471" max="9474" width="25.42578125" style="2" customWidth="1"/>
    <col min="9475" max="9725" width="29.140625" style="2"/>
    <col min="9726" max="9726" width="55" style="2" customWidth="1"/>
    <col min="9727" max="9730" width="25.42578125" style="2" customWidth="1"/>
    <col min="9731" max="9981" width="29.140625" style="2"/>
    <col min="9982" max="9982" width="55" style="2" customWidth="1"/>
    <col min="9983" max="9986" width="25.42578125" style="2" customWidth="1"/>
    <col min="9987" max="10237" width="29.140625" style="2"/>
    <col min="10238" max="10238" width="55" style="2" customWidth="1"/>
    <col min="10239" max="10242" width="25.42578125" style="2" customWidth="1"/>
    <col min="10243" max="10493" width="29.140625" style="2"/>
    <col min="10494" max="10494" width="55" style="2" customWidth="1"/>
    <col min="10495" max="10498" width="25.42578125" style="2" customWidth="1"/>
    <col min="10499" max="10749" width="29.140625" style="2"/>
    <col min="10750" max="10750" width="55" style="2" customWidth="1"/>
    <col min="10751" max="10754" width="25.42578125" style="2" customWidth="1"/>
    <col min="10755" max="11005" width="29.140625" style="2"/>
    <col min="11006" max="11006" width="55" style="2" customWidth="1"/>
    <col min="11007" max="11010" width="25.42578125" style="2" customWidth="1"/>
    <col min="11011" max="11261" width="29.140625" style="2"/>
    <col min="11262" max="11262" width="55" style="2" customWidth="1"/>
    <col min="11263" max="11266" width="25.42578125" style="2" customWidth="1"/>
    <col min="11267" max="11517" width="29.140625" style="2"/>
    <col min="11518" max="11518" width="55" style="2" customWidth="1"/>
    <col min="11519" max="11522" width="25.42578125" style="2" customWidth="1"/>
    <col min="11523" max="11773" width="29.140625" style="2"/>
    <col min="11774" max="11774" width="55" style="2" customWidth="1"/>
    <col min="11775" max="11778" width="25.42578125" style="2" customWidth="1"/>
    <col min="11779" max="12029" width="29.140625" style="2"/>
    <col min="12030" max="12030" width="55" style="2" customWidth="1"/>
    <col min="12031" max="12034" width="25.42578125" style="2" customWidth="1"/>
    <col min="12035" max="12285" width="29.140625" style="2"/>
    <col min="12286" max="12286" width="55" style="2" customWidth="1"/>
    <col min="12287" max="12290" width="25.42578125" style="2" customWidth="1"/>
    <col min="12291" max="12541" width="29.140625" style="2"/>
    <col min="12542" max="12542" width="55" style="2" customWidth="1"/>
    <col min="12543" max="12546" width="25.42578125" style="2" customWidth="1"/>
    <col min="12547" max="12797" width="29.140625" style="2"/>
    <col min="12798" max="12798" width="55" style="2" customWidth="1"/>
    <col min="12799" max="12802" width="25.42578125" style="2" customWidth="1"/>
    <col min="12803" max="13053" width="29.140625" style="2"/>
    <col min="13054" max="13054" width="55" style="2" customWidth="1"/>
    <col min="13055" max="13058" width="25.42578125" style="2" customWidth="1"/>
    <col min="13059" max="13309" width="29.140625" style="2"/>
    <col min="13310" max="13310" width="55" style="2" customWidth="1"/>
    <col min="13311" max="13314" width="25.42578125" style="2" customWidth="1"/>
    <col min="13315" max="13565" width="29.140625" style="2"/>
    <col min="13566" max="13566" width="55" style="2" customWidth="1"/>
    <col min="13567" max="13570" width="25.42578125" style="2" customWidth="1"/>
    <col min="13571" max="13821" width="29.140625" style="2"/>
    <col min="13822" max="13822" width="55" style="2" customWidth="1"/>
    <col min="13823" max="13826" width="25.42578125" style="2" customWidth="1"/>
    <col min="13827" max="14077" width="29.140625" style="2"/>
    <col min="14078" max="14078" width="55" style="2" customWidth="1"/>
    <col min="14079" max="14082" width="25.42578125" style="2" customWidth="1"/>
    <col min="14083" max="14333" width="29.140625" style="2"/>
    <col min="14334" max="14334" width="55" style="2" customWidth="1"/>
    <col min="14335" max="14338" width="25.42578125" style="2" customWidth="1"/>
    <col min="14339" max="14589" width="29.140625" style="2"/>
    <col min="14590" max="14590" width="55" style="2" customWidth="1"/>
    <col min="14591" max="14594" width="25.42578125" style="2" customWidth="1"/>
    <col min="14595" max="14845" width="29.140625" style="2"/>
    <col min="14846" max="14846" width="55" style="2" customWidth="1"/>
    <col min="14847" max="14850" width="25.42578125" style="2" customWidth="1"/>
    <col min="14851" max="15101" width="29.140625" style="2"/>
    <col min="15102" max="15102" width="55" style="2" customWidth="1"/>
    <col min="15103" max="15106" width="25.42578125" style="2" customWidth="1"/>
    <col min="15107" max="15357" width="29.140625" style="2"/>
    <col min="15358" max="15358" width="55" style="2" customWidth="1"/>
    <col min="15359" max="15362" width="25.42578125" style="2" customWidth="1"/>
    <col min="15363" max="15613" width="29.140625" style="2"/>
    <col min="15614" max="15614" width="55" style="2" customWidth="1"/>
    <col min="15615" max="15618" width="25.42578125" style="2" customWidth="1"/>
    <col min="15619" max="15869" width="29.140625" style="2"/>
    <col min="15870" max="15870" width="55" style="2" customWidth="1"/>
    <col min="15871" max="15874" width="25.42578125" style="2" customWidth="1"/>
    <col min="15875" max="16125" width="29.140625" style="2"/>
    <col min="16126" max="16126" width="55" style="2" customWidth="1"/>
    <col min="16127" max="16130" width="25.42578125" style="2" customWidth="1"/>
    <col min="16131" max="16384" width="29.140625" style="2"/>
  </cols>
  <sheetData>
    <row r="1" spans="1:12" s="3" customFormat="1" ht="20.100000000000001" customHeight="1" x14ac:dyDescent="0.55000000000000004">
      <c r="A1" s="1" t="s">
        <v>0</v>
      </c>
      <c r="B1" s="2"/>
      <c r="K1" s="1"/>
      <c r="L1" s="4"/>
    </row>
    <row r="2" spans="1:12" s="6" customFormat="1" ht="20.100000000000001" customHeight="1" thickBot="1" x14ac:dyDescent="0.5">
      <c r="A2" s="5"/>
      <c r="B2" s="2"/>
      <c r="K2" s="7"/>
      <c r="L2" s="4"/>
    </row>
    <row r="3" spans="1:12" s="6" customFormat="1" ht="18.75" customHeight="1" thickTop="1" x14ac:dyDescent="0.45">
      <c r="A3" s="8" t="s">
        <v>1</v>
      </c>
      <c r="B3" s="9" t="s">
        <v>2</v>
      </c>
      <c r="C3" s="9" t="s">
        <v>3</v>
      </c>
      <c r="D3" s="9"/>
      <c r="E3" s="9" t="s">
        <v>2</v>
      </c>
      <c r="F3" s="9" t="s">
        <v>3</v>
      </c>
      <c r="G3" s="9"/>
      <c r="H3" s="9" t="s">
        <v>2</v>
      </c>
      <c r="I3" s="9" t="s">
        <v>3</v>
      </c>
      <c r="J3" s="9"/>
      <c r="K3" s="9" t="s">
        <v>2</v>
      </c>
      <c r="L3" s="9" t="s">
        <v>3</v>
      </c>
    </row>
    <row r="4" spans="1:12" s="6" customFormat="1" ht="21" customHeight="1" x14ac:dyDescent="0.45">
      <c r="A4" s="10" t="s">
        <v>4</v>
      </c>
      <c r="B4" s="11" t="s">
        <v>5</v>
      </c>
      <c r="C4" s="11" t="s">
        <v>5</v>
      </c>
      <c r="D4" s="11"/>
      <c r="E4" s="11" t="s">
        <v>6</v>
      </c>
      <c r="F4" s="11" t="s">
        <v>6</v>
      </c>
      <c r="G4" s="11"/>
      <c r="H4" s="11" t="s">
        <v>7</v>
      </c>
      <c r="I4" s="11" t="s">
        <v>7</v>
      </c>
      <c r="J4" s="11"/>
      <c r="K4" s="11" t="s">
        <v>8</v>
      </c>
      <c r="L4" s="11" t="s">
        <v>8</v>
      </c>
    </row>
    <row r="5" spans="1:12" s="6" customFormat="1" ht="16.5" customHeight="1" x14ac:dyDescent="0.4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s="6" customFormat="1" ht="16.5" customHeight="1" x14ac:dyDescent="0.45">
      <c r="A6" s="14"/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</row>
    <row r="7" spans="1:12" s="6" customFormat="1" ht="16.5" customHeight="1" x14ac:dyDescent="0.45">
      <c r="A7" s="18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</row>
    <row r="8" spans="1:12" s="6" customFormat="1" ht="16.5" customHeight="1" x14ac:dyDescent="0.4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s="6" customFormat="1" ht="16.5" customHeight="1" x14ac:dyDescent="0.45">
      <c r="A9" s="18" t="s">
        <v>10</v>
      </c>
      <c r="B9" s="24">
        <v>138010</v>
      </c>
      <c r="C9" s="25">
        <v>133133</v>
      </c>
      <c r="D9" s="26"/>
      <c r="E9" s="24">
        <v>138010</v>
      </c>
      <c r="F9" s="25">
        <v>136779.20000000001</v>
      </c>
      <c r="G9" s="26"/>
      <c r="H9" s="24">
        <v>138010</v>
      </c>
      <c r="I9" s="25">
        <v>134573.49</v>
      </c>
      <c r="J9" s="26"/>
      <c r="K9" s="25">
        <f>138010+20000</f>
        <v>158010</v>
      </c>
      <c r="L9" s="27">
        <v>158153.84</v>
      </c>
    </row>
    <row r="10" spans="1:12" s="6" customFormat="1" ht="16.5" customHeight="1" x14ac:dyDescent="0.45">
      <c r="A10" s="18" t="s">
        <v>11</v>
      </c>
      <c r="B10" s="24"/>
      <c r="C10" s="25"/>
      <c r="D10" s="28"/>
      <c r="E10" s="24"/>
      <c r="F10" s="25">
        <v>0</v>
      </c>
      <c r="G10" s="28"/>
      <c r="H10" s="24"/>
      <c r="I10" s="25"/>
      <c r="J10" s="28"/>
      <c r="K10" s="25">
        <v>0</v>
      </c>
      <c r="L10" s="27"/>
    </row>
    <row r="11" spans="1:12" s="6" customFormat="1" ht="16.5" customHeight="1" x14ac:dyDescent="0.45">
      <c r="A11" s="18" t="s">
        <v>12</v>
      </c>
      <c r="B11" s="25">
        <v>38643</v>
      </c>
      <c r="C11" s="25">
        <v>44862</v>
      </c>
      <c r="D11" s="29"/>
      <c r="E11" s="25">
        <v>38643</v>
      </c>
      <c r="F11" s="25">
        <v>48824.4</v>
      </c>
      <c r="G11" s="29"/>
      <c r="H11" s="25">
        <v>38643</v>
      </c>
      <c r="I11" s="25">
        <v>48838.36</v>
      </c>
      <c r="J11" s="29"/>
      <c r="K11" s="25">
        <f>+K9*0.28</f>
        <v>44242.8</v>
      </c>
      <c r="L11" s="27">
        <v>59417.84</v>
      </c>
    </row>
    <row r="12" spans="1:12" s="6" customFormat="1" ht="16.5" customHeight="1" x14ac:dyDescent="0.45">
      <c r="A12" s="30" t="s">
        <v>13</v>
      </c>
      <c r="B12" s="31">
        <f t="shared" ref="B12" si="0">SUM(B9:B11)</f>
        <v>176653</v>
      </c>
      <c r="C12" s="32">
        <f>SUM(C9:C11)</f>
        <v>177995</v>
      </c>
      <c r="D12" s="33"/>
      <c r="E12" s="31">
        <f t="shared" ref="E12" si="1">SUM(E9:E11)</f>
        <v>176653</v>
      </c>
      <c r="F12" s="32">
        <f>SUM(F9:F11)</f>
        <v>185603.6</v>
      </c>
      <c r="G12" s="33"/>
      <c r="H12" s="31">
        <f t="shared" ref="H12" si="2">SUM(H9:H11)</f>
        <v>176653</v>
      </c>
      <c r="I12" s="31">
        <f>SUM(I9:I11)</f>
        <v>183411.84999999998</v>
      </c>
      <c r="J12" s="33"/>
      <c r="K12" s="34">
        <f t="shared" ref="K12:L12" si="3">SUM(K9:K11)</f>
        <v>202252.79999999999</v>
      </c>
      <c r="L12" s="31">
        <f t="shared" si="3"/>
        <v>217571.68</v>
      </c>
    </row>
    <row r="13" spans="1:12" s="6" customFormat="1" ht="16.5" customHeight="1" x14ac:dyDescent="0.45">
      <c r="A13" s="18" t="s">
        <v>14</v>
      </c>
      <c r="B13" s="24"/>
      <c r="C13" s="25"/>
      <c r="D13" s="28"/>
      <c r="E13" s="24"/>
      <c r="F13" s="25"/>
      <c r="G13" s="28"/>
      <c r="H13" s="24"/>
      <c r="I13" s="24"/>
      <c r="J13" s="28"/>
      <c r="K13" s="35"/>
      <c r="L13" s="24"/>
    </row>
    <row r="14" spans="1:12" s="6" customFormat="1" ht="16.5" customHeight="1" x14ac:dyDescent="0.45">
      <c r="A14" s="18" t="s">
        <v>15</v>
      </c>
      <c r="B14" s="24">
        <v>1566</v>
      </c>
      <c r="C14" s="25"/>
      <c r="D14" s="28"/>
      <c r="E14" s="24">
        <v>1566</v>
      </c>
      <c r="F14" s="25">
        <v>1.72</v>
      </c>
      <c r="G14" s="28"/>
      <c r="H14" s="24">
        <v>1566</v>
      </c>
      <c r="I14" s="25">
        <v>151.02000000000001</v>
      </c>
      <c r="J14" s="28"/>
      <c r="K14" s="35">
        <v>1566</v>
      </c>
      <c r="L14" s="27">
        <v>112.42</v>
      </c>
    </row>
    <row r="15" spans="1:12" s="6" customFormat="1" ht="16.5" customHeight="1" x14ac:dyDescent="0.45">
      <c r="A15" s="18" t="s">
        <v>16</v>
      </c>
      <c r="B15" s="24">
        <v>997</v>
      </c>
      <c r="C15" s="25">
        <v>2340</v>
      </c>
      <c r="D15" s="28"/>
      <c r="E15" s="24">
        <v>997</v>
      </c>
      <c r="F15" s="25">
        <v>2361.8200000000002</v>
      </c>
      <c r="G15" s="28"/>
      <c r="H15" s="24">
        <v>997</v>
      </c>
      <c r="I15" s="25">
        <v>2349.31</v>
      </c>
      <c r="J15" s="28"/>
      <c r="K15" s="35">
        <v>997</v>
      </c>
      <c r="L15" s="27">
        <v>2550.85</v>
      </c>
    </row>
    <row r="16" spans="1:12" s="6" customFormat="1" ht="16.5" customHeight="1" x14ac:dyDescent="0.45">
      <c r="A16" s="36" t="s">
        <v>17</v>
      </c>
      <c r="B16" s="37">
        <f t="shared" ref="B16:I16" si="4">SUM(B13:B15)</f>
        <v>2563</v>
      </c>
      <c r="C16" s="37">
        <f t="shared" si="4"/>
        <v>2340</v>
      </c>
      <c r="D16" s="38"/>
      <c r="E16" s="37">
        <f t="shared" si="4"/>
        <v>2563</v>
      </c>
      <c r="F16" s="39">
        <f t="shared" si="4"/>
        <v>2363.54</v>
      </c>
      <c r="G16" s="38"/>
      <c r="H16" s="37">
        <f t="shared" si="4"/>
        <v>2563</v>
      </c>
      <c r="I16" s="40">
        <f t="shared" si="4"/>
        <v>2500.33</v>
      </c>
      <c r="J16" s="38"/>
      <c r="K16" s="37">
        <f t="shared" ref="K16:L16" si="5">SUM(K13:K15)</f>
        <v>2563</v>
      </c>
      <c r="L16" s="41">
        <f t="shared" si="5"/>
        <v>2663.27</v>
      </c>
    </row>
    <row r="17" spans="1:12" s="6" customFormat="1" ht="16.5" customHeight="1" x14ac:dyDescent="0.45">
      <c r="A17" s="18" t="s">
        <v>18</v>
      </c>
      <c r="B17" s="42"/>
      <c r="C17" s="42"/>
      <c r="D17" s="43"/>
      <c r="E17" s="42"/>
      <c r="F17" s="44"/>
      <c r="G17" s="43"/>
      <c r="H17" s="42"/>
      <c r="I17" s="45"/>
      <c r="J17" s="43"/>
      <c r="K17" s="42"/>
      <c r="L17" s="46"/>
    </row>
    <row r="18" spans="1:12" s="6" customFormat="1" ht="16.5" customHeight="1" x14ac:dyDescent="0.45">
      <c r="A18" s="18" t="s">
        <v>19</v>
      </c>
      <c r="B18" s="42"/>
      <c r="C18" s="42"/>
      <c r="D18" s="43"/>
      <c r="E18" s="42"/>
      <c r="F18" s="44"/>
      <c r="G18" s="43"/>
      <c r="H18" s="42"/>
      <c r="I18" s="45"/>
      <c r="J18" s="43"/>
      <c r="K18" s="42"/>
      <c r="L18" s="47"/>
    </row>
    <row r="19" spans="1:12" s="6" customFormat="1" ht="16.5" customHeight="1" x14ac:dyDescent="0.45">
      <c r="A19" s="36" t="s">
        <v>20</v>
      </c>
      <c r="B19" s="37">
        <f t="shared" ref="B19:I19" si="6">SUM(B17:B18)</f>
        <v>0</v>
      </c>
      <c r="C19" s="37">
        <f t="shared" si="6"/>
        <v>0</v>
      </c>
      <c r="D19" s="38"/>
      <c r="E19" s="37">
        <f t="shared" si="6"/>
        <v>0</v>
      </c>
      <c r="F19" s="39">
        <f t="shared" si="6"/>
        <v>0</v>
      </c>
      <c r="G19" s="38"/>
      <c r="H19" s="37">
        <f t="shared" si="6"/>
        <v>0</v>
      </c>
      <c r="I19" s="40">
        <f t="shared" si="6"/>
        <v>0</v>
      </c>
      <c r="J19" s="38"/>
      <c r="K19" s="37">
        <f t="shared" ref="K19:L19" si="7">SUM(K17:K18)</f>
        <v>0</v>
      </c>
      <c r="L19" s="48">
        <f t="shared" si="7"/>
        <v>0</v>
      </c>
    </row>
    <row r="20" spans="1:12" s="6" customFormat="1" ht="16.5" customHeight="1" x14ac:dyDescent="0.45">
      <c r="A20" s="18" t="s">
        <v>21</v>
      </c>
      <c r="B20" s="42"/>
      <c r="C20" s="42"/>
      <c r="D20" s="43"/>
      <c r="E20" s="42"/>
      <c r="F20" s="44"/>
      <c r="G20" s="43"/>
      <c r="H20" s="42"/>
      <c r="I20" s="45"/>
      <c r="J20" s="43"/>
      <c r="K20" s="42"/>
      <c r="L20" s="47"/>
    </row>
    <row r="21" spans="1:12" s="6" customFormat="1" ht="16.5" customHeight="1" x14ac:dyDescent="0.45">
      <c r="A21" s="36" t="s">
        <v>22</v>
      </c>
      <c r="B21" s="37">
        <f t="shared" ref="B21:I21" si="8">SUM(B20:B20)</f>
        <v>0</v>
      </c>
      <c r="C21" s="37">
        <f t="shared" si="8"/>
        <v>0</v>
      </c>
      <c r="D21" s="38"/>
      <c r="E21" s="37">
        <f t="shared" si="8"/>
        <v>0</v>
      </c>
      <c r="F21" s="39">
        <f t="shared" si="8"/>
        <v>0</v>
      </c>
      <c r="G21" s="38"/>
      <c r="H21" s="37">
        <f t="shared" si="8"/>
        <v>0</v>
      </c>
      <c r="I21" s="40">
        <f t="shared" si="8"/>
        <v>0</v>
      </c>
      <c r="J21" s="38"/>
      <c r="K21" s="37">
        <f t="shared" ref="K21:L21" si="9">SUM(K20:K20)</f>
        <v>0</v>
      </c>
      <c r="L21" s="48">
        <f t="shared" si="9"/>
        <v>0</v>
      </c>
    </row>
    <row r="22" spans="1:12" s="6" customFormat="1" ht="16.5" customHeight="1" x14ac:dyDescent="0.45">
      <c r="A22" s="49" t="s">
        <v>23</v>
      </c>
      <c r="B22" s="50">
        <f t="shared" ref="B22:I22" si="10">+B12+B16+B19+B21</f>
        <v>179216</v>
      </c>
      <c r="C22" s="50">
        <f t="shared" si="10"/>
        <v>180335</v>
      </c>
      <c r="D22" s="51"/>
      <c r="E22" s="50">
        <f t="shared" si="10"/>
        <v>179216</v>
      </c>
      <c r="F22" s="52">
        <f t="shared" si="10"/>
        <v>187967.14</v>
      </c>
      <c r="G22" s="51"/>
      <c r="H22" s="50">
        <f t="shared" si="10"/>
        <v>179216</v>
      </c>
      <c r="I22" s="53">
        <f t="shared" si="10"/>
        <v>185912.17999999996</v>
      </c>
      <c r="J22" s="51"/>
      <c r="K22" s="50">
        <f t="shared" ref="K22:L22" si="11">+K12+K16+K19+K21</f>
        <v>204815.8</v>
      </c>
      <c r="L22" s="54">
        <f t="shared" si="11"/>
        <v>220234.94999999998</v>
      </c>
    </row>
    <row r="23" spans="1:12" s="6" customFormat="1" ht="16.5" customHeight="1" x14ac:dyDescent="0.4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  <c r="L23" s="17"/>
    </row>
    <row r="24" spans="1:12" s="6" customFormat="1" ht="16.5" customHeight="1" x14ac:dyDescent="0.45">
      <c r="A24" s="18" t="s">
        <v>24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20"/>
    </row>
    <row r="25" spans="1:12" s="6" customFormat="1" ht="16.5" customHeight="1" x14ac:dyDescent="0.4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/>
    </row>
    <row r="26" spans="1:12" s="6" customFormat="1" ht="16.5" customHeight="1" x14ac:dyDescent="0.45">
      <c r="A26" s="18" t="s">
        <v>10</v>
      </c>
      <c r="B26" s="25">
        <v>871666</v>
      </c>
      <c r="C26" s="25">
        <v>686364.33</v>
      </c>
      <c r="D26" s="26"/>
      <c r="E26" s="24">
        <v>821467</v>
      </c>
      <c r="F26" s="25">
        <v>738079.57</v>
      </c>
      <c r="G26" s="26"/>
      <c r="H26" s="25">
        <v>799555</v>
      </c>
      <c r="I26" s="25">
        <v>624947.61</v>
      </c>
      <c r="J26" s="26"/>
      <c r="K26" s="25">
        <f>799555-84117</f>
        <v>715438</v>
      </c>
      <c r="L26" s="27">
        <v>565034.92000000004</v>
      </c>
    </row>
    <row r="27" spans="1:12" s="6" customFormat="1" ht="16.5" customHeight="1" x14ac:dyDescent="0.45">
      <c r="A27" s="18" t="s">
        <v>11</v>
      </c>
      <c r="B27" s="25">
        <v>17500</v>
      </c>
      <c r="C27" s="25">
        <v>13795.75</v>
      </c>
      <c r="D27" s="28"/>
      <c r="E27" s="24">
        <f>17500-1347</f>
        <v>16153</v>
      </c>
      <c r="F27" s="25">
        <v>13510</v>
      </c>
      <c r="G27" s="28"/>
      <c r="H27" s="24">
        <f>17500-1347</f>
        <v>16153</v>
      </c>
      <c r="I27" s="25">
        <v>14866</v>
      </c>
      <c r="J27" s="28"/>
      <c r="K27" s="35">
        <f>17500-1347</f>
        <v>16153</v>
      </c>
      <c r="L27" s="27">
        <v>15057.5</v>
      </c>
    </row>
    <row r="28" spans="1:12" s="6" customFormat="1" ht="16.5" customHeight="1" x14ac:dyDescent="0.45">
      <c r="A28" s="18" t="s">
        <v>12</v>
      </c>
      <c r="B28" s="25">
        <v>244066</v>
      </c>
      <c r="C28" s="25">
        <v>217576.74</v>
      </c>
      <c r="D28" s="29"/>
      <c r="E28" s="25">
        <v>230011</v>
      </c>
      <c r="F28" s="25">
        <v>274243.8</v>
      </c>
      <c r="G28" s="29"/>
      <c r="H28" s="25">
        <f>+H26*0.28</f>
        <v>223875.40000000002</v>
      </c>
      <c r="I28" s="25">
        <v>248122.53</v>
      </c>
      <c r="J28" s="29"/>
      <c r="K28" s="25">
        <f>+K26*0.28</f>
        <v>200322.64</v>
      </c>
      <c r="L28" s="27">
        <v>236872.69</v>
      </c>
    </row>
    <row r="29" spans="1:12" s="6" customFormat="1" ht="16.5" customHeight="1" x14ac:dyDescent="0.45">
      <c r="A29" s="30" t="s">
        <v>13</v>
      </c>
      <c r="B29" s="32">
        <f t="shared" ref="B29:I29" si="12">SUM(B26:B28)</f>
        <v>1133232</v>
      </c>
      <c r="C29" s="37">
        <f t="shared" si="12"/>
        <v>917736.82</v>
      </c>
      <c r="D29" s="33"/>
      <c r="E29" s="32">
        <f>SUM(E26:E28)</f>
        <v>1067631</v>
      </c>
      <c r="F29" s="32">
        <f>SUM(F26:F28)</f>
        <v>1025833.3699999999</v>
      </c>
      <c r="G29" s="33"/>
      <c r="H29" s="32">
        <f>SUM(H26:H28)</f>
        <v>1039583.4</v>
      </c>
      <c r="I29" s="40">
        <f t="shared" si="12"/>
        <v>887936.14</v>
      </c>
      <c r="J29" s="33"/>
      <c r="K29" s="32">
        <f t="shared" ref="K29:L29" si="13">SUM(K26:K28)</f>
        <v>931913.64</v>
      </c>
      <c r="L29" s="41">
        <f t="shared" si="13"/>
        <v>816965.1100000001</v>
      </c>
    </row>
    <row r="30" spans="1:12" s="6" customFormat="1" ht="16.5" customHeight="1" x14ac:dyDescent="0.45">
      <c r="A30" s="18" t="s">
        <v>14</v>
      </c>
      <c r="B30" s="25">
        <v>155</v>
      </c>
      <c r="C30" s="25">
        <v>34</v>
      </c>
      <c r="D30" s="28"/>
      <c r="E30" s="24">
        <v>155</v>
      </c>
      <c r="F30" s="25">
        <v>637.86</v>
      </c>
      <c r="G30" s="28"/>
      <c r="H30" s="24">
        <v>155</v>
      </c>
      <c r="I30" s="25">
        <v>100.98</v>
      </c>
      <c r="J30" s="28"/>
      <c r="K30" s="35">
        <v>155</v>
      </c>
      <c r="L30" s="27">
        <v>589.01</v>
      </c>
    </row>
    <row r="31" spans="1:12" s="6" customFormat="1" ht="16.5" customHeight="1" x14ac:dyDescent="0.45">
      <c r="A31" s="18" t="s">
        <v>15</v>
      </c>
      <c r="B31" s="25">
        <v>2597</v>
      </c>
      <c r="C31" s="25">
        <v>14669.4</v>
      </c>
      <c r="D31" s="28"/>
      <c r="E31" s="24">
        <v>2597</v>
      </c>
      <c r="F31" s="25">
        <v>11626.85</v>
      </c>
      <c r="G31" s="28"/>
      <c r="H31" s="24">
        <v>2597</v>
      </c>
      <c r="I31" s="25">
        <v>5726.25</v>
      </c>
      <c r="J31" s="28"/>
      <c r="K31" s="35">
        <v>2597</v>
      </c>
      <c r="L31" s="27">
        <v>5274.65</v>
      </c>
    </row>
    <row r="32" spans="1:12" s="6" customFormat="1" ht="16.5" customHeight="1" x14ac:dyDescent="0.45">
      <c r="A32" s="18" t="s">
        <v>16</v>
      </c>
      <c r="B32" s="25">
        <v>12595</v>
      </c>
      <c r="C32" s="25">
        <v>10468.74</v>
      </c>
      <c r="D32" s="28"/>
      <c r="E32" s="24">
        <v>12595</v>
      </c>
      <c r="F32" s="25">
        <v>9643.09</v>
      </c>
      <c r="G32" s="28"/>
      <c r="H32" s="24">
        <v>12595</v>
      </c>
      <c r="I32" s="25">
        <v>10664.36</v>
      </c>
      <c r="J32" s="28"/>
      <c r="K32" s="35">
        <v>12595</v>
      </c>
      <c r="L32" s="55">
        <v>8741.5300000000007</v>
      </c>
    </row>
    <row r="33" spans="1:12" s="6" customFormat="1" ht="16.5" customHeight="1" x14ac:dyDescent="0.45">
      <c r="A33" s="36" t="s">
        <v>17</v>
      </c>
      <c r="B33" s="37">
        <f t="shared" ref="B33:I33" si="14">SUM(B30:B32)</f>
        <v>15347</v>
      </c>
      <c r="C33" s="37">
        <f t="shared" si="14"/>
        <v>25172.14</v>
      </c>
      <c r="D33" s="38"/>
      <c r="E33" s="37">
        <f t="shared" si="14"/>
        <v>15347</v>
      </c>
      <c r="F33" s="39">
        <f t="shared" si="14"/>
        <v>21907.800000000003</v>
      </c>
      <c r="G33" s="38"/>
      <c r="H33" s="37">
        <f t="shared" si="14"/>
        <v>15347</v>
      </c>
      <c r="I33" s="40">
        <f t="shared" si="14"/>
        <v>16491.59</v>
      </c>
      <c r="J33" s="38"/>
      <c r="K33" s="37">
        <f t="shared" ref="K33:L33" si="15">SUM(K30:K32)</f>
        <v>15347</v>
      </c>
      <c r="L33" s="48">
        <f t="shared" si="15"/>
        <v>14605.19</v>
      </c>
    </row>
    <row r="34" spans="1:12" s="6" customFormat="1" ht="16.5" customHeight="1" x14ac:dyDescent="0.45">
      <c r="A34" s="18" t="s">
        <v>18</v>
      </c>
      <c r="B34" s="42"/>
      <c r="C34" s="42">
        <v>19800</v>
      </c>
      <c r="D34" s="43"/>
      <c r="E34" s="42"/>
      <c r="F34" s="25">
        <v>24999.96</v>
      </c>
      <c r="G34" s="43"/>
      <c r="H34" s="42"/>
      <c r="I34" s="45"/>
      <c r="J34" s="43"/>
      <c r="K34" s="42"/>
      <c r="L34" s="47"/>
    </row>
    <row r="35" spans="1:12" s="6" customFormat="1" ht="16.5" customHeight="1" x14ac:dyDescent="0.45">
      <c r="A35" s="18" t="s">
        <v>19</v>
      </c>
      <c r="B35" s="42"/>
      <c r="C35" s="42"/>
      <c r="D35" s="43"/>
      <c r="E35" s="42"/>
      <c r="F35" s="44"/>
      <c r="G35" s="43"/>
      <c r="H35" s="42"/>
      <c r="I35" s="25">
        <v>77.7</v>
      </c>
      <c r="J35" s="43"/>
      <c r="K35" s="42"/>
      <c r="L35" s="47"/>
    </row>
    <row r="36" spans="1:12" s="6" customFormat="1" ht="16.5" customHeight="1" x14ac:dyDescent="0.45">
      <c r="A36" s="36" t="s">
        <v>20</v>
      </c>
      <c r="B36" s="37">
        <f t="shared" ref="B36:I36" si="16">SUM(B34:B35)</f>
        <v>0</v>
      </c>
      <c r="C36" s="37">
        <f t="shared" si="16"/>
        <v>19800</v>
      </c>
      <c r="D36" s="38"/>
      <c r="E36" s="37">
        <f t="shared" si="16"/>
        <v>0</v>
      </c>
      <c r="F36" s="39">
        <f t="shared" si="16"/>
        <v>24999.96</v>
      </c>
      <c r="G36" s="38"/>
      <c r="H36" s="37">
        <f t="shared" si="16"/>
        <v>0</v>
      </c>
      <c r="I36" s="40">
        <f t="shared" si="16"/>
        <v>77.7</v>
      </c>
      <c r="J36" s="38"/>
      <c r="K36" s="37">
        <f t="shared" ref="K36:L36" si="17">SUM(K34:K35)</f>
        <v>0</v>
      </c>
      <c r="L36" s="48">
        <f t="shared" si="17"/>
        <v>0</v>
      </c>
    </row>
    <row r="37" spans="1:12" s="6" customFormat="1" ht="16.5" customHeight="1" x14ac:dyDescent="0.45">
      <c r="A37" s="18" t="s">
        <v>21</v>
      </c>
      <c r="B37" s="42">
        <v>9000</v>
      </c>
      <c r="C37" s="42">
        <v>187849</v>
      </c>
      <c r="D37" s="43"/>
      <c r="E37" s="42">
        <v>9000</v>
      </c>
      <c r="F37" s="25">
        <v>174591.65</v>
      </c>
      <c r="G37" s="43"/>
      <c r="H37" s="42">
        <v>9000</v>
      </c>
      <c r="I37" s="25">
        <v>456206.26</v>
      </c>
      <c r="J37" s="43"/>
      <c r="K37" s="42">
        <v>9000</v>
      </c>
      <c r="L37" s="56">
        <v>353984.76</v>
      </c>
    </row>
    <row r="38" spans="1:12" s="6" customFormat="1" ht="16.5" customHeight="1" x14ac:dyDescent="0.45">
      <c r="A38" s="36" t="s">
        <v>22</v>
      </c>
      <c r="B38" s="37">
        <f t="shared" ref="B38:I38" si="18">SUM(B37:B37)</f>
        <v>9000</v>
      </c>
      <c r="C38" s="37">
        <f t="shared" si="18"/>
        <v>187849</v>
      </c>
      <c r="D38" s="38"/>
      <c r="E38" s="37">
        <f t="shared" si="18"/>
        <v>9000</v>
      </c>
      <c r="F38" s="39">
        <f t="shared" si="18"/>
        <v>174591.65</v>
      </c>
      <c r="G38" s="38"/>
      <c r="H38" s="37">
        <f t="shared" si="18"/>
        <v>9000</v>
      </c>
      <c r="I38" s="40">
        <f t="shared" si="18"/>
        <v>456206.26</v>
      </c>
      <c r="J38" s="38"/>
      <c r="K38" s="37">
        <f t="shared" ref="K38:L38" si="19">SUM(K37:K37)</f>
        <v>9000</v>
      </c>
      <c r="L38" s="48">
        <f t="shared" si="19"/>
        <v>353984.76</v>
      </c>
    </row>
    <row r="39" spans="1:12" s="6" customFormat="1" ht="16.5" customHeight="1" x14ac:dyDescent="0.45">
      <c r="A39" s="49" t="s">
        <v>23</v>
      </c>
      <c r="B39" s="50">
        <f t="shared" ref="B39:I39" si="20">+B29+B33+B36+B38</f>
        <v>1157579</v>
      </c>
      <c r="C39" s="50">
        <f t="shared" si="20"/>
        <v>1150557.96</v>
      </c>
      <c r="D39" s="51"/>
      <c r="E39" s="50">
        <f t="shared" si="20"/>
        <v>1091978</v>
      </c>
      <c r="F39" s="52">
        <f t="shared" si="20"/>
        <v>1247332.7799999998</v>
      </c>
      <c r="G39" s="51"/>
      <c r="H39" s="50">
        <f t="shared" si="20"/>
        <v>1063930.3999999999</v>
      </c>
      <c r="I39" s="53">
        <f t="shared" si="20"/>
        <v>1360711.69</v>
      </c>
      <c r="J39" s="51"/>
      <c r="K39" s="50">
        <f t="shared" ref="K39:L39" si="21">+K29+K33+K36+K38</f>
        <v>956260.64</v>
      </c>
      <c r="L39" s="54">
        <f t="shared" si="21"/>
        <v>1185555.06</v>
      </c>
    </row>
    <row r="40" spans="1:12" s="6" customFormat="1" ht="16.5" customHeight="1" x14ac:dyDescent="0.45">
      <c r="A40" s="57"/>
      <c r="B40" s="58"/>
      <c r="C40" s="58"/>
      <c r="D40" s="58"/>
      <c r="E40" s="58"/>
      <c r="F40" s="58"/>
      <c r="G40" s="58"/>
      <c r="H40" s="58"/>
      <c r="I40" s="15"/>
      <c r="J40" s="15"/>
      <c r="K40" s="16"/>
      <c r="L40" s="17"/>
    </row>
    <row r="41" spans="1:12" s="6" customFormat="1" ht="16.5" customHeight="1" x14ac:dyDescent="0.45">
      <c r="A41" s="18" t="s">
        <v>25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</row>
    <row r="42" spans="1:12" s="6" customFormat="1" ht="16.5" customHeight="1" x14ac:dyDescent="0.4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3"/>
    </row>
    <row r="43" spans="1:12" s="6" customFormat="1" ht="16.5" customHeight="1" x14ac:dyDescent="0.45">
      <c r="A43" s="18" t="s">
        <v>10</v>
      </c>
      <c r="B43" s="25"/>
      <c r="C43" s="25"/>
      <c r="D43" s="26"/>
      <c r="E43" s="25"/>
      <c r="F43" s="25"/>
      <c r="G43" s="26"/>
      <c r="H43" s="25"/>
      <c r="I43" s="59"/>
      <c r="J43" s="26"/>
      <c r="K43" s="25"/>
      <c r="L43" s="29"/>
    </row>
    <row r="44" spans="1:12" s="6" customFormat="1" ht="16.5" customHeight="1" x14ac:dyDescent="0.45">
      <c r="A44" s="18" t="s">
        <v>11</v>
      </c>
      <c r="B44" s="25"/>
      <c r="C44" s="25"/>
      <c r="D44" s="28"/>
      <c r="E44" s="25"/>
      <c r="F44" s="25"/>
      <c r="G44" s="28"/>
      <c r="H44" s="25"/>
      <c r="I44" s="60"/>
      <c r="J44" s="28"/>
      <c r="K44" s="25"/>
      <c r="L44" s="29"/>
    </row>
    <row r="45" spans="1:12" s="6" customFormat="1" ht="16.5" customHeight="1" x14ac:dyDescent="0.45">
      <c r="A45" s="18" t="s">
        <v>12</v>
      </c>
      <c r="B45" s="25"/>
      <c r="C45" s="25"/>
      <c r="D45" s="29"/>
      <c r="E45" s="25"/>
      <c r="F45" s="25"/>
      <c r="G45" s="29"/>
      <c r="H45" s="25"/>
      <c r="I45" s="60"/>
      <c r="J45" s="29"/>
      <c r="K45" s="25"/>
      <c r="L45" s="29"/>
    </row>
    <row r="46" spans="1:12" s="6" customFormat="1" ht="16.5" customHeight="1" x14ac:dyDescent="0.45">
      <c r="A46" s="30" t="s">
        <v>13</v>
      </c>
      <c r="B46" s="32">
        <f t="shared" ref="B46" si="22">SUM(B43:B45)</f>
        <v>0</v>
      </c>
      <c r="C46" s="32">
        <f>SUM(C43:C45)</f>
        <v>0</v>
      </c>
      <c r="D46" s="33"/>
      <c r="E46" s="32">
        <f>SUM(E43:E45)</f>
        <v>0</v>
      </c>
      <c r="F46" s="32">
        <f>SUM(F43:F45)</f>
        <v>0</v>
      </c>
      <c r="G46" s="33"/>
      <c r="H46" s="32">
        <f>SUM(H43:H45)</f>
        <v>0</v>
      </c>
      <c r="I46" s="61">
        <f>SUM(I43:I45)</f>
        <v>0</v>
      </c>
      <c r="J46" s="33"/>
      <c r="K46" s="32">
        <f t="shared" ref="K46:L46" si="23">SUM(K43:K45)</f>
        <v>0</v>
      </c>
      <c r="L46" s="62">
        <f t="shared" si="23"/>
        <v>0</v>
      </c>
    </row>
    <row r="47" spans="1:12" s="6" customFormat="1" ht="16.5" customHeight="1" x14ac:dyDescent="0.45">
      <c r="A47" s="18" t="s">
        <v>14</v>
      </c>
      <c r="B47" s="25"/>
      <c r="C47" s="25"/>
      <c r="D47" s="28"/>
      <c r="E47" s="25"/>
      <c r="F47" s="25"/>
      <c r="G47" s="28"/>
      <c r="H47" s="25"/>
      <c r="I47" s="60"/>
      <c r="J47" s="28"/>
      <c r="K47" s="25"/>
      <c r="L47" s="29"/>
    </row>
    <row r="48" spans="1:12" s="6" customFormat="1" ht="16.5" customHeight="1" x14ac:dyDescent="0.45">
      <c r="A48" s="18" t="s">
        <v>15</v>
      </c>
      <c r="B48" s="25"/>
      <c r="C48" s="25"/>
      <c r="D48" s="28"/>
      <c r="E48" s="25"/>
      <c r="F48" s="25"/>
      <c r="G48" s="28"/>
      <c r="H48" s="25"/>
      <c r="I48" s="60"/>
      <c r="J48" s="28"/>
      <c r="K48" s="25"/>
      <c r="L48" s="29"/>
    </row>
    <row r="49" spans="1:12" s="6" customFormat="1" ht="16.5" customHeight="1" x14ac:dyDescent="0.45">
      <c r="A49" s="18" t="s">
        <v>16</v>
      </c>
      <c r="B49" s="25">
        <v>18000</v>
      </c>
      <c r="C49" s="25"/>
      <c r="D49" s="28"/>
      <c r="E49" s="25">
        <v>18000</v>
      </c>
      <c r="F49" s="25"/>
      <c r="G49" s="28"/>
      <c r="H49" s="25">
        <v>18000</v>
      </c>
      <c r="I49" s="60"/>
      <c r="J49" s="28"/>
      <c r="K49" s="25">
        <v>18000</v>
      </c>
      <c r="L49" s="29"/>
    </row>
    <row r="50" spans="1:12" s="6" customFormat="1" ht="16.5" customHeight="1" x14ac:dyDescent="0.45">
      <c r="A50" s="36" t="s">
        <v>17</v>
      </c>
      <c r="B50" s="37">
        <f t="shared" ref="B50:I50" si="24">SUM(B47:B49)</f>
        <v>18000</v>
      </c>
      <c r="C50" s="37">
        <f t="shared" si="24"/>
        <v>0</v>
      </c>
      <c r="D50" s="38"/>
      <c r="E50" s="37">
        <f t="shared" si="24"/>
        <v>18000</v>
      </c>
      <c r="F50" s="39">
        <f t="shared" si="24"/>
        <v>0</v>
      </c>
      <c r="G50" s="38"/>
      <c r="H50" s="37">
        <f t="shared" si="24"/>
        <v>18000</v>
      </c>
      <c r="I50" s="40">
        <f t="shared" si="24"/>
        <v>0</v>
      </c>
      <c r="J50" s="38"/>
      <c r="K50" s="37">
        <f t="shared" ref="K50:L50" si="25">SUM(K47:K49)</f>
        <v>18000</v>
      </c>
      <c r="L50" s="48">
        <f t="shared" si="25"/>
        <v>0</v>
      </c>
    </row>
    <row r="51" spans="1:12" s="6" customFormat="1" ht="16.5" customHeight="1" x14ac:dyDescent="0.45">
      <c r="A51" s="18" t="s">
        <v>18</v>
      </c>
      <c r="B51" s="42"/>
      <c r="C51" s="42"/>
      <c r="D51" s="43"/>
      <c r="E51" s="42"/>
      <c r="F51" s="44"/>
      <c r="G51" s="43"/>
      <c r="H51" s="42"/>
      <c r="I51" s="45"/>
      <c r="J51" s="43"/>
      <c r="K51" s="42"/>
      <c r="L51" s="47"/>
    </row>
    <row r="52" spans="1:12" s="6" customFormat="1" ht="16.5" customHeight="1" x14ac:dyDescent="0.45">
      <c r="A52" s="18" t="s">
        <v>19</v>
      </c>
      <c r="B52" s="42"/>
      <c r="C52" s="42"/>
      <c r="D52" s="43"/>
      <c r="E52" s="42"/>
      <c r="F52" s="44"/>
      <c r="G52" s="43"/>
      <c r="H52" s="42"/>
      <c r="I52" s="45"/>
      <c r="J52" s="43"/>
      <c r="K52" s="42"/>
      <c r="L52" s="47"/>
    </row>
    <row r="53" spans="1:12" s="6" customFormat="1" ht="16.5" customHeight="1" x14ac:dyDescent="0.45">
      <c r="A53" s="36" t="s">
        <v>20</v>
      </c>
      <c r="B53" s="37">
        <f t="shared" ref="B53:I53" si="26">SUM(B51:B52)</f>
        <v>0</v>
      </c>
      <c r="C53" s="37">
        <f t="shared" si="26"/>
        <v>0</v>
      </c>
      <c r="D53" s="38"/>
      <c r="E53" s="37">
        <f t="shared" si="26"/>
        <v>0</v>
      </c>
      <c r="F53" s="39">
        <f t="shared" si="26"/>
        <v>0</v>
      </c>
      <c r="G53" s="38"/>
      <c r="H53" s="37">
        <f t="shared" si="26"/>
        <v>0</v>
      </c>
      <c r="I53" s="40">
        <f t="shared" si="26"/>
        <v>0</v>
      </c>
      <c r="J53" s="38"/>
      <c r="K53" s="37">
        <f t="shared" ref="K53:L53" si="27">SUM(K51:K52)</f>
        <v>0</v>
      </c>
      <c r="L53" s="48">
        <f t="shared" si="27"/>
        <v>0</v>
      </c>
    </row>
    <row r="54" spans="1:12" s="6" customFormat="1" ht="16.5" customHeight="1" x14ac:dyDescent="0.45">
      <c r="A54" s="18" t="s">
        <v>21</v>
      </c>
      <c r="B54" s="42"/>
      <c r="C54" s="42"/>
      <c r="D54" s="43"/>
      <c r="E54" s="42"/>
      <c r="F54" s="44"/>
      <c r="G54" s="43"/>
      <c r="H54" s="42"/>
      <c r="I54" s="45"/>
      <c r="J54" s="43"/>
      <c r="K54" s="42"/>
      <c r="L54" s="47"/>
    </row>
    <row r="55" spans="1:12" s="6" customFormat="1" ht="16.5" customHeight="1" x14ac:dyDescent="0.45">
      <c r="A55" s="36" t="s">
        <v>22</v>
      </c>
      <c r="B55" s="37">
        <f t="shared" ref="B55:I55" si="28">SUM(B54:B54)</f>
        <v>0</v>
      </c>
      <c r="C55" s="37">
        <f t="shared" si="28"/>
        <v>0</v>
      </c>
      <c r="D55" s="38"/>
      <c r="E55" s="37">
        <f t="shared" si="28"/>
        <v>0</v>
      </c>
      <c r="F55" s="39">
        <f t="shared" si="28"/>
        <v>0</v>
      </c>
      <c r="G55" s="38"/>
      <c r="H55" s="37">
        <f t="shared" si="28"/>
        <v>0</v>
      </c>
      <c r="I55" s="40">
        <f t="shared" si="28"/>
        <v>0</v>
      </c>
      <c r="J55" s="38"/>
      <c r="K55" s="37">
        <f t="shared" ref="K55:L55" si="29">SUM(K54:K54)</f>
        <v>0</v>
      </c>
      <c r="L55" s="48">
        <f t="shared" si="29"/>
        <v>0</v>
      </c>
    </row>
    <row r="56" spans="1:12" s="6" customFormat="1" ht="16.5" customHeight="1" x14ac:dyDescent="0.45">
      <c r="A56" s="49" t="s">
        <v>23</v>
      </c>
      <c r="B56" s="50">
        <f t="shared" ref="B56:I56" si="30">+B46+B50+B53+B55</f>
        <v>18000</v>
      </c>
      <c r="C56" s="50">
        <f t="shared" si="30"/>
        <v>0</v>
      </c>
      <c r="D56" s="51"/>
      <c r="E56" s="50">
        <f t="shared" si="30"/>
        <v>18000</v>
      </c>
      <c r="F56" s="52">
        <f t="shared" si="30"/>
        <v>0</v>
      </c>
      <c r="G56" s="51"/>
      <c r="H56" s="50">
        <f t="shared" si="30"/>
        <v>18000</v>
      </c>
      <c r="I56" s="53">
        <f t="shared" si="30"/>
        <v>0</v>
      </c>
      <c r="J56" s="51"/>
      <c r="K56" s="50">
        <f t="shared" ref="K56:L56" si="31">+K46+K50+K53+K55</f>
        <v>18000</v>
      </c>
      <c r="L56" s="54">
        <f t="shared" si="31"/>
        <v>0</v>
      </c>
    </row>
    <row r="57" spans="1:12" s="6" customFormat="1" ht="16.5" customHeight="1" x14ac:dyDescent="0.45">
      <c r="A57" s="63"/>
      <c r="B57" s="64"/>
      <c r="C57" s="64"/>
      <c r="D57" s="64"/>
      <c r="E57" s="64"/>
      <c r="F57" s="64"/>
      <c r="G57" s="64"/>
      <c r="H57" s="64"/>
      <c r="I57" s="15"/>
      <c r="J57" s="15"/>
      <c r="K57" s="16"/>
      <c r="L57" s="17"/>
    </row>
    <row r="58" spans="1:12" s="6" customFormat="1" ht="16.5" customHeight="1" x14ac:dyDescent="0.45">
      <c r="A58" s="18" t="s">
        <v>26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20"/>
    </row>
    <row r="59" spans="1:12" s="6" customFormat="1" ht="16.5" customHeight="1" x14ac:dyDescent="0.4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3"/>
    </row>
    <row r="60" spans="1:12" s="6" customFormat="1" ht="16.5" customHeight="1" x14ac:dyDescent="0.45">
      <c r="A60" s="18" t="s">
        <v>10</v>
      </c>
      <c r="B60" s="24">
        <v>30025</v>
      </c>
      <c r="C60" s="25">
        <v>30065.17</v>
      </c>
      <c r="D60" s="26"/>
      <c r="E60" s="24">
        <v>30025</v>
      </c>
      <c r="F60" s="25">
        <v>30025.53</v>
      </c>
      <c r="G60" s="26"/>
      <c r="H60" s="24">
        <v>30025</v>
      </c>
      <c r="I60" s="25">
        <v>30025.52</v>
      </c>
      <c r="J60" s="26"/>
      <c r="K60" s="35">
        <v>30025</v>
      </c>
      <c r="L60" s="27">
        <v>30155.47</v>
      </c>
    </row>
    <row r="61" spans="1:12" s="6" customFormat="1" ht="16.5" customHeight="1" x14ac:dyDescent="0.45">
      <c r="A61" s="18" t="s">
        <v>11</v>
      </c>
      <c r="B61" s="24">
        <v>0</v>
      </c>
      <c r="C61" s="25">
        <v>0</v>
      </c>
      <c r="D61" s="28"/>
      <c r="E61" s="24">
        <v>0</v>
      </c>
      <c r="F61" s="25">
        <v>1000.5</v>
      </c>
      <c r="G61" s="28"/>
      <c r="H61" s="24">
        <v>0</v>
      </c>
      <c r="I61" s="25"/>
      <c r="J61" s="28"/>
      <c r="K61" s="35">
        <v>0</v>
      </c>
      <c r="L61" s="27"/>
    </row>
    <row r="62" spans="1:12" s="6" customFormat="1" ht="16.5" customHeight="1" x14ac:dyDescent="0.45">
      <c r="A62" s="18" t="s">
        <v>12</v>
      </c>
      <c r="B62" s="25">
        <v>8407</v>
      </c>
      <c r="C62" s="25">
        <v>11487.67</v>
      </c>
      <c r="D62" s="29"/>
      <c r="E62" s="25">
        <v>8407</v>
      </c>
      <c r="F62" s="25">
        <v>12681.88</v>
      </c>
      <c r="G62" s="29"/>
      <c r="H62" s="25">
        <v>8407</v>
      </c>
      <c r="I62" s="25">
        <v>7134.4</v>
      </c>
      <c r="J62" s="29"/>
      <c r="K62" s="25">
        <v>8407</v>
      </c>
      <c r="L62" s="27">
        <v>4958.5600000000004</v>
      </c>
    </row>
    <row r="63" spans="1:12" s="6" customFormat="1" ht="16.5" customHeight="1" x14ac:dyDescent="0.45">
      <c r="A63" s="30" t="s">
        <v>13</v>
      </c>
      <c r="B63" s="31">
        <f t="shared" ref="B63" si="32">SUM(B60:B62)</f>
        <v>38432</v>
      </c>
      <c r="C63" s="32">
        <f>SUM(C60:C62)</f>
        <v>41552.839999999997</v>
      </c>
      <c r="D63" s="33"/>
      <c r="E63" s="31">
        <f t="shared" ref="E63" si="33">SUM(E60:E62)</f>
        <v>38432</v>
      </c>
      <c r="F63" s="32">
        <f>SUM(F60:F62)</f>
        <v>43707.909999999996</v>
      </c>
      <c r="G63" s="33"/>
      <c r="H63" s="31">
        <f t="shared" ref="H63" si="34">SUM(H60:H62)</f>
        <v>38432</v>
      </c>
      <c r="I63" s="31">
        <f>SUM(I60:I62)</f>
        <v>37159.919999999998</v>
      </c>
      <c r="J63" s="33"/>
      <c r="K63" s="34">
        <f t="shared" ref="K63:L63" si="35">SUM(K60:K62)</f>
        <v>38432</v>
      </c>
      <c r="L63" s="31">
        <f t="shared" si="35"/>
        <v>35114.03</v>
      </c>
    </row>
    <row r="64" spans="1:12" s="6" customFormat="1" ht="16.5" customHeight="1" x14ac:dyDescent="0.45">
      <c r="A64" s="18" t="s">
        <v>14</v>
      </c>
      <c r="B64" s="24"/>
      <c r="C64" s="25"/>
      <c r="D64" s="28"/>
      <c r="E64" s="24"/>
      <c r="F64" s="25"/>
      <c r="G64" s="28"/>
      <c r="H64" s="24"/>
      <c r="I64" s="24"/>
      <c r="J64" s="28"/>
      <c r="K64" s="35"/>
      <c r="L64" s="24"/>
    </row>
    <row r="65" spans="1:12" s="6" customFormat="1" ht="16.5" customHeight="1" x14ac:dyDescent="0.45">
      <c r="A65" s="18" t="s">
        <v>15</v>
      </c>
      <c r="B65" s="24">
        <v>4700</v>
      </c>
      <c r="C65" s="25">
        <v>1371.85</v>
      </c>
      <c r="D65" s="28"/>
      <c r="E65" s="24">
        <v>4700</v>
      </c>
      <c r="F65" s="25"/>
      <c r="G65" s="28"/>
      <c r="H65" s="24">
        <v>4700</v>
      </c>
      <c r="I65" s="24"/>
      <c r="J65" s="28"/>
      <c r="K65" s="35">
        <v>4700</v>
      </c>
      <c r="L65" s="27">
        <v>75</v>
      </c>
    </row>
    <row r="66" spans="1:12" s="6" customFormat="1" ht="16.5" customHeight="1" x14ac:dyDescent="0.45">
      <c r="A66" s="18" t="s">
        <v>16</v>
      </c>
      <c r="B66" s="24">
        <v>4758</v>
      </c>
      <c r="C66" s="25">
        <v>3832.8</v>
      </c>
      <c r="D66" s="28"/>
      <c r="E66" s="24">
        <v>4758</v>
      </c>
      <c r="F66" s="25">
        <v>-11.15</v>
      </c>
      <c r="G66" s="28"/>
      <c r="H66" s="24">
        <v>4758</v>
      </c>
      <c r="I66" s="65"/>
      <c r="J66" s="28"/>
      <c r="K66" s="35">
        <v>4758</v>
      </c>
      <c r="L66" s="55">
        <v>-5</v>
      </c>
    </row>
    <row r="67" spans="1:12" s="6" customFormat="1" ht="16.5" customHeight="1" x14ac:dyDescent="0.45">
      <c r="A67" s="36" t="s">
        <v>17</v>
      </c>
      <c r="B67" s="37">
        <f t="shared" ref="B67:L67" si="36">SUM(B64:B66)</f>
        <v>9458</v>
      </c>
      <c r="C67" s="37">
        <f t="shared" si="36"/>
        <v>5204.6499999999996</v>
      </c>
      <c r="D67" s="38"/>
      <c r="E67" s="37">
        <f t="shared" si="36"/>
        <v>9458</v>
      </c>
      <c r="F67" s="39">
        <f t="shared" si="36"/>
        <v>-11.15</v>
      </c>
      <c r="G67" s="38"/>
      <c r="H67" s="37">
        <f t="shared" si="36"/>
        <v>9458</v>
      </c>
      <c r="I67" s="40">
        <f t="shared" si="36"/>
        <v>0</v>
      </c>
      <c r="J67" s="38"/>
      <c r="K67" s="37">
        <f t="shared" si="36"/>
        <v>9458</v>
      </c>
      <c r="L67" s="48">
        <f t="shared" si="36"/>
        <v>70</v>
      </c>
    </row>
    <row r="68" spans="1:12" s="6" customFormat="1" ht="16.5" customHeight="1" x14ac:dyDescent="0.45">
      <c r="A68" s="18" t="s">
        <v>18</v>
      </c>
      <c r="B68" s="42"/>
      <c r="C68" s="42"/>
      <c r="D68" s="43"/>
      <c r="E68" s="42"/>
      <c r="F68" s="44"/>
      <c r="G68" s="43"/>
      <c r="H68" s="42"/>
      <c r="I68" s="45"/>
      <c r="J68" s="43"/>
      <c r="K68" s="42"/>
      <c r="L68" s="47"/>
    </row>
    <row r="69" spans="1:12" s="6" customFormat="1" ht="16.5" customHeight="1" x14ac:dyDescent="0.45">
      <c r="A69" s="18" t="s">
        <v>19</v>
      </c>
      <c r="B69" s="42"/>
      <c r="C69" s="42"/>
      <c r="D69" s="43"/>
      <c r="E69" s="42"/>
      <c r="F69" s="44"/>
      <c r="G69" s="43"/>
      <c r="H69" s="42"/>
      <c r="I69" s="45"/>
      <c r="J69" s="43"/>
      <c r="K69" s="42"/>
      <c r="L69" s="47"/>
    </row>
    <row r="70" spans="1:12" s="6" customFormat="1" ht="16.5" customHeight="1" x14ac:dyDescent="0.45">
      <c r="A70" s="36" t="s">
        <v>20</v>
      </c>
      <c r="B70" s="37">
        <f t="shared" ref="B70:C70" si="37">SUM(B68:B69)</f>
        <v>0</v>
      </c>
      <c r="C70" s="37">
        <f t="shared" si="37"/>
        <v>0</v>
      </c>
      <c r="D70" s="38"/>
      <c r="E70" s="37">
        <f t="shared" ref="E70:F70" si="38">SUM(E68:E69)</f>
        <v>0</v>
      </c>
      <c r="F70" s="39">
        <f t="shared" si="38"/>
        <v>0</v>
      </c>
      <c r="G70" s="38"/>
      <c r="H70" s="37">
        <f t="shared" ref="H70:I70" si="39">SUM(H68:H69)</f>
        <v>0</v>
      </c>
      <c r="I70" s="40">
        <f t="shared" si="39"/>
        <v>0</v>
      </c>
      <c r="J70" s="38"/>
      <c r="K70" s="37">
        <f t="shared" ref="K70:L70" si="40">SUM(K68:K69)</f>
        <v>0</v>
      </c>
      <c r="L70" s="48">
        <f t="shared" si="40"/>
        <v>0</v>
      </c>
    </row>
    <row r="71" spans="1:12" s="6" customFormat="1" ht="16.5" customHeight="1" x14ac:dyDescent="0.45">
      <c r="A71" s="18" t="s">
        <v>21</v>
      </c>
      <c r="B71" s="42"/>
      <c r="C71" s="42"/>
      <c r="D71" s="43"/>
      <c r="E71" s="42"/>
      <c r="F71" s="44"/>
      <c r="G71" s="43"/>
      <c r="H71" s="42"/>
      <c r="I71" s="45"/>
      <c r="J71" s="43"/>
      <c r="K71" s="42"/>
      <c r="L71" s="47"/>
    </row>
    <row r="72" spans="1:12" s="6" customFormat="1" ht="16.5" customHeight="1" x14ac:dyDescent="0.45">
      <c r="A72" s="36" t="s">
        <v>22</v>
      </c>
      <c r="B72" s="42">
        <f t="shared" ref="B72:C72" si="41">SUM(B71:B71)</f>
        <v>0</v>
      </c>
      <c r="C72" s="42">
        <f t="shared" si="41"/>
        <v>0</v>
      </c>
      <c r="D72" s="43"/>
      <c r="E72" s="42">
        <f t="shared" ref="E72:F72" si="42">SUM(E71:E71)</f>
        <v>0</v>
      </c>
      <c r="F72" s="44">
        <f t="shared" si="42"/>
        <v>0</v>
      </c>
      <c r="G72" s="43"/>
      <c r="H72" s="42">
        <f t="shared" ref="H72:I72" si="43">SUM(H71:H71)</f>
        <v>0</v>
      </c>
      <c r="I72" s="45">
        <f t="shared" si="43"/>
        <v>0</v>
      </c>
      <c r="J72" s="43"/>
      <c r="K72" s="42">
        <f t="shared" ref="K72:L72" si="44">SUM(K71:K71)</f>
        <v>0</v>
      </c>
      <c r="L72" s="47">
        <f t="shared" si="44"/>
        <v>0</v>
      </c>
    </row>
    <row r="73" spans="1:12" s="6" customFormat="1" ht="16.5" customHeight="1" x14ac:dyDescent="0.45">
      <c r="A73" s="49" t="s">
        <v>23</v>
      </c>
      <c r="B73" s="50">
        <f t="shared" ref="B73:C73" si="45">+B63+B67+B70+B72</f>
        <v>47890</v>
      </c>
      <c r="C73" s="50">
        <f t="shared" si="45"/>
        <v>46757.49</v>
      </c>
      <c r="D73" s="51"/>
      <c r="E73" s="50">
        <f t="shared" ref="E73:F73" si="46">+E63+E67+E70+E72</f>
        <v>47890</v>
      </c>
      <c r="F73" s="52">
        <f t="shared" si="46"/>
        <v>43696.759999999995</v>
      </c>
      <c r="G73" s="51"/>
      <c r="H73" s="50">
        <f t="shared" ref="H73:I73" si="47">+H63+H67+H70+H72</f>
        <v>47890</v>
      </c>
      <c r="I73" s="53">
        <f t="shared" si="47"/>
        <v>37159.919999999998</v>
      </c>
      <c r="J73" s="51"/>
      <c r="K73" s="50">
        <f t="shared" ref="K73:L73" si="48">+K63+K67+K70+K72</f>
        <v>47890</v>
      </c>
      <c r="L73" s="54">
        <f t="shared" si="48"/>
        <v>35184.03</v>
      </c>
    </row>
    <row r="74" spans="1:12" s="6" customFormat="1" ht="16.5" customHeight="1" x14ac:dyDescent="0.45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6"/>
      <c r="L74" s="17"/>
    </row>
    <row r="75" spans="1:12" s="6" customFormat="1" ht="16.5" customHeight="1" x14ac:dyDescent="0.45">
      <c r="A75" s="18" t="s">
        <v>27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20"/>
    </row>
    <row r="76" spans="1:12" s="6" customFormat="1" ht="16.5" customHeight="1" x14ac:dyDescent="0.4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3"/>
    </row>
    <row r="77" spans="1:12" s="6" customFormat="1" ht="16.5" customHeight="1" x14ac:dyDescent="0.45">
      <c r="A77" s="18" t="s">
        <v>10</v>
      </c>
      <c r="B77" s="25">
        <v>664273</v>
      </c>
      <c r="C77" s="25">
        <v>594698.59</v>
      </c>
      <c r="D77" s="26"/>
      <c r="E77" s="25">
        <v>649875</v>
      </c>
      <c r="F77" s="25">
        <v>670093.09</v>
      </c>
      <c r="G77" s="26"/>
      <c r="H77" s="25">
        <f>653056-5578</f>
        <v>647478</v>
      </c>
      <c r="I77" s="25">
        <v>677907.59</v>
      </c>
      <c r="J77" s="26"/>
      <c r="K77" s="25">
        <f>653056-10778</f>
        <v>642278</v>
      </c>
      <c r="L77" s="24">
        <v>593321.38</v>
      </c>
    </row>
    <row r="78" spans="1:12" s="6" customFormat="1" ht="16.5" customHeight="1" x14ac:dyDescent="0.45">
      <c r="A78" s="18" t="s">
        <v>11</v>
      </c>
      <c r="B78" s="25">
        <v>0</v>
      </c>
      <c r="C78" s="25">
        <v>0</v>
      </c>
      <c r="D78" s="28"/>
      <c r="E78" s="25"/>
      <c r="F78" s="25">
        <v>0</v>
      </c>
      <c r="G78" s="28"/>
      <c r="H78" s="25">
        <v>0</v>
      </c>
      <c r="I78" s="25">
        <v>0</v>
      </c>
      <c r="J78" s="28"/>
      <c r="K78" s="25">
        <v>0</v>
      </c>
      <c r="L78" s="24"/>
    </row>
    <row r="79" spans="1:12" s="6" customFormat="1" ht="16.5" customHeight="1" x14ac:dyDescent="0.45">
      <c r="A79" s="18" t="s">
        <v>12</v>
      </c>
      <c r="B79" s="25">
        <v>185996</v>
      </c>
      <c r="C79" s="25">
        <v>160887.73000000001</v>
      </c>
      <c r="D79" s="29"/>
      <c r="E79" s="25">
        <v>181965</v>
      </c>
      <c r="F79" s="25">
        <v>210899.37</v>
      </c>
      <c r="G79" s="29"/>
      <c r="H79" s="25">
        <f>+H77*0.28</f>
        <v>181293.84000000003</v>
      </c>
      <c r="I79" s="25">
        <v>199505.59</v>
      </c>
      <c r="J79" s="29"/>
      <c r="K79" s="25">
        <f>+K77*0.28</f>
        <v>179837.84000000003</v>
      </c>
      <c r="L79" s="24">
        <v>183984.03</v>
      </c>
    </row>
    <row r="80" spans="1:12" s="6" customFormat="1" ht="16.5" customHeight="1" x14ac:dyDescent="0.45">
      <c r="A80" s="30" t="s">
        <v>13</v>
      </c>
      <c r="B80" s="32">
        <f t="shared" ref="B80:C80" si="49">SUM(B77:B79)</f>
        <v>850269</v>
      </c>
      <c r="C80" s="37">
        <f t="shared" si="49"/>
        <v>755586.32</v>
      </c>
      <c r="D80" s="33"/>
      <c r="E80" s="32">
        <f>SUM(E77:E79)</f>
        <v>831840</v>
      </c>
      <c r="F80" s="32">
        <f>SUM(F77:F79)</f>
        <v>880992.46</v>
      </c>
      <c r="G80" s="33"/>
      <c r="H80" s="32">
        <f>SUM(H77:H79)</f>
        <v>828771.84000000008</v>
      </c>
      <c r="I80" s="40">
        <f t="shared" ref="I80:L80" si="50">SUM(I77:I79)</f>
        <v>877413.17999999993</v>
      </c>
      <c r="J80" s="33"/>
      <c r="K80" s="32">
        <f t="shared" si="50"/>
        <v>822115.84000000008</v>
      </c>
      <c r="L80" s="41">
        <f t="shared" si="50"/>
        <v>777305.41</v>
      </c>
    </row>
    <row r="81" spans="1:12" s="6" customFormat="1" ht="16.5" customHeight="1" x14ac:dyDescent="0.45">
      <c r="A81" s="18" t="s">
        <v>14</v>
      </c>
      <c r="B81" s="25"/>
      <c r="C81" s="25">
        <v>2136</v>
      </c>
      <c r="D81" s="28"/>
      <c r="E81" s="25"/>
      <c r="F81" s="25">
        <v>2712.89</v>
      </c>
      <c r="G81" s="28"/>
      <c r="H81" s="25"/>
      <c r="I81" s="25">
        <v>5302.82</v>
      </c>
      <c r="J81" s="28"/>
      <c r="K81" s="25">
        <v>0</v>
      </c>
      <c r="L81" s="24">
        <v>3494.65</v>
      </c>
    </row>
    <row r="82" spans="1:12" s="6" customFormat="1" ht="16.5" customHeight="1" x14ac:dyDescent="0.45">
      <c r="A82" s="18" t="s">
        <v>15</v>
      </c>
      <c r="B82" s="25">
        <v>58</v>
      </c>
      <c r="C82" s="25">
        <v>1411.07</v>
      </c>
      <c r="D82" s="28"/>
      <c r="E82" s="25">
        <v>58</v>
      </c>
      <c r="F82" s="25">
        <v>2026.35</v>
      </c>
      <c r="G82" s="28"/>
      <c r="H82" s="25">
        <v>58</v>
      </c>
      <c r="I82" s="25">
        <v>427.21</v>
      </c>
      <c r="J82" s="28"/>
      <c r="K82" s="25">
        <v>58</v>
      </c>
      <c r="L82" s="24">
        <v>179.29</v>
      </c>
    </row>
    <row r="83" spans="1:12" s="6" customFormat="1" ht="16.5" customHeight="1" x14ac:dyDescent="0.45">
      <c r="A83" s="18" t="s">
        <v>16</v>
      </c>
      <c r="B83" s="25">
        <v>245</v>
      </c>
      <c r="C83" s="25">
        <v>2687.75</v>
      </c>
      <c r="D83" s="28"/>
      <c r="E83" s="25">
        <v>245</v>
      </c>
      <c r="F83" s="25">
        <v>355.76</v>
      </c>
      <c r="G83" s="28"/>
      <c r="H83" s="25">
        <v>245</v>
      </c>
      <c r="I83" s="25">
        <v>2265.1999999999998</v>
      </c>
      <c r="J83" s="28"/>
      <c r="K83" s="25">
        <v>245</v>
      </c>
      <c r="L83" s="65">
        <v>1373.18</v>
      </c>
    </row>
    <row r="84" spans="1:12" s="6" customFormat="1" ht="16.5" customHeight="1" x14ac:dyDescent="0.45">
      <c r="A84" s="36" t="s">
        <v>17</v>
      </c>
      <c r="B84" s="37">
        <f t="shared" ref="B84:L84" si="51">SUM(B81:B83)</f>
        <v>303</v>
      </c>
      <c r="C84" s="37">
        <f t="shared" si="51"/>
        <v>6234.82</v>
      </c>
      <c r="D84" s="38"/>
      <c r="E84" s="37">
        <f t="shared" si="51"/>
        <v>303</v>
      </c>
      <c r="F84" s="39">
        <f t="shared" si="51"/>
        <v>5095</v>
      </c>
      <c r="G84" s="38"/>
      <c r="H84" s="37">
        <f t="shared" si="51"/>
        <v>303</v>
      </c>
      <c r="I84" s="40">
        <f t="shared" si="51"/>
        <v>7995.23</v>
      </c>
      <c r="J84" s="38"/>
      <c r="K84" s="37">
        <f t="shared" ref="K84" si="52">SUM(K81:K83)</f>
        <v>303</v>
      </c>
      <c r="L84" s="48">
        <f t="shared" si="51"/>
        <v>5047.12</v>
      </c>
    </row>
    <row r="85" spans="1:12" s="6" customFormat="1" ht="16.5" customHeight="1" x14ac:dyDescent="0.45">
      <c r="A85" s="18" t="s">
        <v>18</v>
      </c>
      <c r="B85" s="42"/>
      <c r="C85" s="42"/>
      <c r="D85" s="43"/>
      <c r="E85" s="42"/>
      <c r="F85" s="44"/>
      <c r="G85" s="43"/>
      <c r="H85" s="42"/>
      <c r="I85" s="45"/>
      <c r="J85" s="43"/>
      <c r="K85" s="42"/>
      <c r="L85" s="47"/>
    </row>
    <row r="86" spans="1:12" s="6" customFormat="1" ht="16.5" customHeight="1" x14ac:dyDescent="0.45">
      <c r="A86" s="18" t="s">
        <v>19</v>
      </c>
      <c r="B86" s="42">
        <v>8356</v>
      </c>
      <c r="C86" s="42"/>
      <c r="D86" s="43"/>
      <c r="E86" s="42">
        <v>8356</v>
      </c>
      <c r="F86" s="44"/>
      <c r="G86" s="43"/>
      <c r="H86" s="42">
        <v>8356</v>
      </c>
      <c r="I86" s="25">
        <v>-738.13</v>
      </c>
      <c r="J86" s="43"/>
      <c r="K86" s="42">
        <v>8356</v>
      </c>
      <c r="L86" s="47"/>
    </row>
    <row r="87" spans="1:12" s="6" customFormat="1" ht="16.5" customHeight="1" x14ac:dyDescent="0.45">
      <c r="A87" s="36" t="s">
        <v>20</v>
      </c>
      <c r="B87" s="37">
        <f t="shared" ref="B87:C87" si="53">SUM(B85:B86)</f>
        <v>8356</v>
      </c>
      <c r="C87" s="37">
        <f t="shared" si="53"/>
        <v>0</v>
      </c>
      <c r="D87" s="38"/>
      <c r="E87" s="37">
        <f t="shared" ref="E87:F87" si="54">SUM(E85:E86)</f>
        <v>8356</v>
      </c>
      <c r="F87" s="39">
        <f t="shared" si="54"/>
        <v>0</v>
      </c>
      <c r="G87" s="38"/>
      <c r="H87" s="37">
        <f t="shared" ref="H87:I87" si="55">SUM(H85:H86)</f>
        <v>8356</v>
      </c>
      <c r="I87" s="40">
        <f t="shared" si="55"/>
        <v>-738.13</v>
      </c>
      <c r="J87" s="38"/>
      <c r="K87" s="37">
        <f t="shared" ref="K87:L87" si="56">SUM(K85:K86)</f>
        <v>8356</v>
      </c>
      <c r="L87" s="48">
        <f t="shared" si="56"/>
        <v>0</v>
      </c>
    </row>
    <row r="88" spans="1:12" s="6" customFormat="1" ht="16.5" customHeight="1" x14ac:dyDescent="0.45">
      <c r="A88" s="18" t="s">
        <v>21</v>
      </c>
      <c r="B88" s="42"/>
      <c r="C88" s="42"/>
      <c r="D88" s="43"/>
      <c r="E88" s="42"/>
      <c r="F88" s="44"/>
      <c r="G88" s="43"/>
      <c r="H88" s="42"/>
      <c r="I88" s="25">
        <v>208.86</v>
      </c>
      <c r="J88" s="43"/>
      <c r="K88" s="42"/>
      <c r="L88" s="47"/>
    </row>
    <row r="89" spans="1:12" s="6" customFormat="1" ht="16.5" customHeight="1" x14ac:dyDescent="0.45">
      <c r="A89" s="36" t="s">
        <v>22</v>
      </c>
      <c r="B89" s="37">
        <f t="shared" ref="B89:C89" si="57">SUM(B88:B88)</f>
        <v>0</v>
      </c>
      <c r="C89" s="37">
        <f t="shared" si="57"/>
        <v>0</v>
      </c>
      <c r="D89" s="38"/>
      <c r="E89" s="37">
        <f t="shared" ref="E89:F89" si="58">SUM(E88:E88)</f>
        <v>0</v>
      </c>
      <c r="F89" s="39">
        <f t="shared" si="58"/>
        <v>0</v>
      </c>
      <c r="G89" s="38"/>
      <c r="H89" s="37">
        <f t="shared" ref="H89:I89" si="59">SUM(H88:H88)</f>
        <v>0</v>
      </c>
      <c r="I89" s="40">
        <f t="shared" si="59"/>
        <v>208.86</v>
      </c>
      <c r="J89" s="38"/>
      <c r="K89" s="37">
        <f t="shared" ref="K89:L89" si="60">SUM(K88:K88)</f>
        <v>0</v>
      </c>
      <c r="L89" s="48">
        <f t="shared" si="60"/>
        <v>0</v>
      </c>
    </row>
    <row r="90" spans="1:12" s="6" customFormat="1" ht="16.5" customHeight="1" x14ac:dyDescent="0.45">
      <c r="A90" s="49" t="s">
        <v>23</v>
      </c>
      <c r="B90" s="50">
        <f t="shared" ref="B90:C90" si="61">+B80+B84+B87+B89</f>
        <v>858928</v>
      </c>
      <c r="C90" s="50">
        <f t="shared" si="61"/>
        <v>761821.1399999999</v>
      </c>
      <c r="D90" s="51"/>
      <c r="E90" s="50">
        <f t="shared" ref="E90:F90" si="62">+E80+E84+E87+E89</f>
        <v>840499</v>
      </c>
      <c r="F90" s="52">
        <f t="shared" si="62"/>
        <v>886087.46</v>
      </c>
      <c r="G90" s="51"/>
      <c r="H90" s="50">
        <f t="shared" ref="H90:I90" si="63">+H80+H84+H87+H89</f>
        <v>837430.84000000008</v>
      </c>
      <c r="I90" s="53">
        <f t="shared" si="63"/>
        <v>884879.1399999999</v>
      </c>
      <c r="J90" s="51"/>
      <c r="K90" s="50">
        <f t="shared" ref="K90:L90" si="64">+K80+K84+K87+K89</f>
        <v>830774.84000000008</v>
      </c>
      <c r="L90" s="54">
        <f t="shared" si="64"/>
        <v>782352.53</v>
      </c>
    </row>
    <row r="91" spans="1:12" s="6" customFormat="1" ht="16.5" customHeight="1" x14ac:dyDescent="0.45">
      <c r="A91" s="57"/>
      <c r="B91" s="58"/>
      <c r="C91" s="58"/>
      <c r="D91" s="58"/>
      <c r="E91" s="58"/>
      <c r="F91" s="58"/>
      <c r="G91" s="58"/>
      <c r="H91" s="58"/>
      <c r="I91" s="15"/>
      <c r="J91" s="15"/>
      <c r="K91" s="16"/>
      <c r="L91" s="17"/>
    </row>
    <row r="92" spans="1:12" s="6" customFormat="1" ht="16.5" customHeight="1" x14ac:dyDescent="0.45">
      <c r="A92" s="18" t="s">
        <v>28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0"/>
    </row>
    <row r="93" spans="1:12" s="6" customFormat="1" ht="16.5" customHeight="1" x14ac:dyDescent="0.45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3"/>
    </row>
    <row r="94" spans="1:12" s="6" customFormat="1" ht="16.5" customHeight="1" x14ac:dyDescent="0.45">
      <c r="A94" s="18" t="s">
        <v>10</v>
      </c>
      <c r="B94" s="25">
        <v>751651</v>
      </c>
      <c r="C94" s="25">
        <v>578233.18999999994</v>
      </c>
      <c r="D94" s="25"/>
      <c r="E94" s="25">
        <v>644476</v>
      </c>
      <c r="F94" s="25">
        <v>642214.37</v>
      </c>
      <c r="G94" s="25"/>
      <c r="H94" s="25">
        <f>644476-128172</f>
        <v>516304</v>
      </c>
      <c r="I94" s="25">
        <v>518043.87</v>
      </c>
      <c r="J94" s="66"/>
      <c r="K94" s="25">
        <f>644476</f>
        <v>644476</v>
      </c>
      <c r="L94" s="24">
        <v>529886.25</v>
      </c>
    </row>
    <row r="95" spans="1:12" s="6" customFormat="1" ht="16.5" customHeight="1" x14ac:dyDescent="0.45">
      <c r="A95" s="18" t="s">
        <v>11</v>
      </c>
      <c r="B95" s="25">
        <v>0</v>
      </c>
      <c r="C95" s="25">
        <v>0</v>
      </c>
      <c r="D95" s="25"/>
      <c r="E95" s="25"/>
      <c r="F95" s="25">
        <v>0</v>
      </c>
      <c r="G95" s="25"/>
      <c r="H95" s="25">
        <v>0</v>
      </c>
      <c r="I95" s="25">
        <v>0</v>
      </c>
      <c r="J95" s="25"/>
      <c r="K95" s="25">
        <v>0</v>
      </c>
      <c r="L95" s="24">
        <v>18791.759999999998</v>
      </c>
    </row>
    <row r="96" spans="1:12" s="6" customFormat="1" ht="16.5" customHeight="1" x14ac:dyDescent="0.45">
      <c r="A96" s="18" t="s">
        <v>12</v>
      </c>
      <c r="B96" s="25">
        <v>210462</v>
      </c>
      <c r="C96" s="25">
        <v>154880.1</v>
      </c>
      <c r="D96" s="25"/>
      <c r="E96" s="25">
        <v>180453</v>
      </c>
      <c r="F96" s="25">
        <v>206077</v>
      </c>
      <c r="G96" s="25"/>
      <c r="H96" s="25">
        <f>+H94*0.28</f>
        <v>144565.12000000002</v>
      </c>
      <c r="I96" s="25">
        <v>185241.13</v>
      </c>
      <c r="J96" s="25"/>
      <c r="K96" s="25">
        <f>+K94*0.28</f>
        <v>180453.28000000003</v>
      </c>
      <c r="L96" s="24">
        <v>174014.7</v>
      </c>
    </row>
    <row r="97" spans="1:12" s="6" customFormat="1" ht="16.5" customHeight="1" x14ac:dyDescent="0.45">
      <c r="A97" s="30" t="s">
        <v>13</v>
      </c>
      <c r="B97" s="32">
        <f t="shared" ref="B97" si="65">SUM(B94:B96)</f>
        <v>962113</v>
      </c>
      <c r="C97" s="32">
        <f>SUM(C94:C96)</f>
        <v>733113.28999999992</v>
      </c>
      <c r="D97" s="32"/>
      <c r="E97" s="32">
        <f>SUM(E94:E96)</f>
        <v>824929</v>
      </c>
      <c r="F97" s="32">
        <f>SUM(F94:F96)</f>
        <v>848291.37</v>
      </c>
      <c r="G97" s="32"/>
      <c r="H97" s="32">
        <f>SUM(H94:H96)</f>
        <v>660869.12</v>
      </c>
      <c r="I97" s="61">
        <f>SUM(I94:I96)</f>
        <v>703285</v>
      </c>
      <c r="J97" s="32"/>
      <c r="K97" s="32">
        <f>SUM(K94:K96)</f>
        <v>824929.28000000003</v>
      </c>
      <c r="L97" s="31">
        <f t="shared" ref="L97" si="66">SUM(L94:L96)</f>
        <v>722692.71</v>
      </c>
    </row>
    <row r="98" spans="1:12" s="6" customFormat="1" ht="16.5" customHeight="1" x14ac:dyDescent="0.45">
      <c r="A98" s="18" t="s">
        <v>14</v>
      </c>
      <c r="B98" s="25"/>
      <c r="C98" s="25"/>
      <c r="D98" s="25"/>
      <c r="E98" s="25"/>
      <c r="F98" s="25"/>
      <c r="G98" s="25"/>
      <c r="H98" s="25"/>
      <c r="I98" s="60"/>
      <c r="J98" s="25"/>
      <c r="K98" s="25"/>
      <c r="L98" s="24"/>
    </row>
    <row r="99" spans="1:12" s="6" customFormat="1" ht="16.5" customHeight="1" x14ac:dyDescent="0.45">
      <c r="A99" s="18" t="s">
        <v>15</v>
      </c>
      <c r="B99" s="25">
        <v>450</v>
      </c>
      <c r="C99" s="25">
        <v>305.25</v>
      </c>
      <c r="D99" s="25"/>
      <c r="E99" s="25">
        <v>450</v>
      </c>
      <c r="F99" s="25">
        <v>34.54</v>
      </c>
      <c r="G99" s="25"/>
      <c r="H99" s="25">
        <v>450</v>
      </c>
      <c r="I99" s="25">
        <f>125.82+86.72</f>
        <v>212.54</v>
      </c>
      <c r="J99" s="25"/>
      <c r="K99" s="25">
        <v>450</v>
      </c>
      <c r="L99" s="24">
        <v>120.37</v>
      </c>
    </row>
    <row r="100" spans="1:12" s="6" customFormat="1" ht="16.5" customHeight="1" x14ac:dyDescent="0.45">
      <c r="A100" s="18" t="s">
        <v>16</v>
      </c>
      <c r="B100" s="25">
        <v>900</v>
      </c>
      <c r="C100" s="25">
        <v>899.72</v>
      </c>
      <c r="D100" s="25"/>
      <c r="E100" s="25">
        <v>900</v>
      </c>
      <c r="F100" s="25">
        <v>900</v>
      </c>
      <c r="G100" s="25"/>
      <c r="H100" s="25">
        <v>900</v>
      </c>
      <c r="I100" s="25">
        <v>899.87</v>
      </c>
      <c r="J100" s="25"/>
      <c r="K100" s="25">
        <v>900</v>
      </c>
      <c r="L100" s="65">
        <v>656.93</v>
      </c>
    </row>
    <row r="101" spans="1:12" s="6" customFormat="1" ht="16.5" customHeight="1" x14ac:dyDescent="0.45">
      <c r="A101" s="36" t="s">
        <v>17</v>
      </c>
      <c r="B101" s="37">
        <f t="shared" ref="B101:L101" si="67">SUM(B98:B100)</f>
        <v>1350</v>
      </c>
      <c r="C101" s="37">
        <f t="shared" si="67"/>
        <v>1204.97</v>
      </c>
      <c r="D101" s="37"/>
      <c r="E101" s="37">
        <f t="shared" si="67"/>
        <v>1350</v>
      </c>
      <c r="F101" s="39">
        <f t="shared" si="67"/>
        <v>934.54</v>
      </c>
      <c r="G101" s="37"/>
      <c r="H101" s="37">
        <f t="shared" si="67"/>
        <v>1350</v>
      </c>
      <c r="I101" s="40">
        <f t="shared" si="67"/>
        <v>1112.4100000000001</v>
      </c>
      <c r="J101" s="37"/>
      <c r="K101" s="37">
        <f t="shared" si="67"/>
        <v>1350</v>
      </c>
      <c r="L101" s="48">
        <f t="shared" si="67"/>
        <v>777.3</v>
      </c>
    </row>
    <row r="102" spans="1:12" s="6" customFormat="1" ht="16.5" customHeight="1" x14ac:dyDescent="0.45">
      <c r="A102" s="18" t="s">
        <v>18</v>
      </c>
      <c r="B102" s="42"/>
      <c r="C102" s="42"/>
      <c r="D102" s="42"/>
      <c r="E102" s="42"/>
      <c r="F102" s="44"/>
      <c r="G102" s="42"/>
      <c r="H102" s="42"/>
      <c r="I102" s="45"/>
      <c r="J102" s="42"/>
      <c r="K102" s="42"/>
      <c r="L102" s="47"/>
    </row>
    <row r="103" spans="1:12" s="6" customFormat="1" ht="16.5" customHeight="1" x14ac:dyDescent="0.45">
      <c r="A103" s="18" t="s">
        <v>19</v>
      </c>
      <c r="B103" s="42"/>
      <c r="C103" s="42"/>
      <c r="D103" s="42"/>
      <c r="E103" s="42"/>
      <c r="F103" s="44"/>
      <c r="G103" s="42"/>
      <c r="H103" s="42"/>
      <c r="I103" s="45"/>
      <c r="J103" s="42"/>
      <c r="K103" s="42"/>
      <c r="L103" s="47"/>
    </row>
    <row r="104" spans="1:12" s="6" customFormat="1" ht="16.5" customHeight="1" x14ac:dyDescent="0.45">
      <c r="A104" s="36" t="s">
        <v>20</v>
      </c>
      <c r="B104" s="37">
        <f t="shared" ref="B104:C104" si="68">SUM(B102:B103)</f>
        <v>0</v>
      </c>
      <c r="C104" s="37">
        <f t="shared" si="68"/>
        <v>0</v>
      </c>
      <c r="D104" s="37"/>
      <c r="E104" s="37">
        <f t="shared" ref="E104:F104" si="69">SUM(E102:E103)</f>
        <v>0</v>
      </c>
      <c r="F104" s="39">
        <f t="shared" si="69"/>
        <v>0</v>
      </c>
      <c r="G104" s="37"/>
      <c r="H104" s="37">
        <f t="shared" ref="H104:I104" si="70">SUM(H102:H103)</f>
        <v>0</v>
      </c>
      <c r="I104" s="40">
        <f t="shared" si="70"/>
        <v>0</v>
      </c>
      <c r="J104" s="37"/>
      <c r="K104" s="37">
        <f t="shared" ref="K104:L104" si="71">SUM(K102:K103)</f>
        <v>0</v>
      </c>
      <c r="L104" s="48">
        <f t="shared" si="71"/>
        <v>0</v>
      </c>
    </row>
    <row r="105" spans="1:12" s="6" customFormat="1" ht="16.5" customHeight="1" x14ac:dyDescent="0.45">
      <c r="A105" s="18" t="s">
        <v>21</v>
      </c>
      <c r="B105" s="42"/>
      <c r="C105" s="42"/>
      <c r="D105" s="42"/>
      <c r="E105" s="42"/>
      <c r="F105" s="44"/>
      <c r="G105" s="42"/>
      <c r="H105" s="42"/>
      <c r="I105" s="45"/>
      <c r="J105" s="42"/>
      <c r="K105" s="42"/>
      <c r="L105" s="47"/>
    </row>
    <row r="106" spans="1:12" s="6" customFormat="1" ht="16.5" customHeight="1" x14ac:dyDescent="0.45">
      <c r="A106" s="36" t="s">
        <v>22</v>
      </c>
      <c r="B106" s="37">
        <f t="shared" ref="B106:C106" si="72">SUM(B105:B105)</f>
        <v>0</v>
      </c>
      <c r="C106" s="37">
        <f t="shared" si="72"/>
        <v>0</v>
      </c>
      <c r="D106" s="37"/>
      <c r="E106" s="37">
        <f t="shared" ref="E106:F106" si="73">SUM(E105:E105)</f>
        <v>0</v>
      </c>
      <c r="F106" s="39">
        <f t="shared" si="73"/>
        <v>0</v>
      </c>
      <c r="G106" s="37"/>
      <c r="H106" s="37">
        <f t="shared" ref="H106:I106" si="74">SUM(H105:H105)</f>
        <v>0</v>
      </c>
      <c r="I106" s="40">
        <f t="shared" si="74"/>
        <v>0</v>
      </c>
      <c r="J106" s="37"/>
      <c r="K106" s="37">
        <f t="shared" ref="K106:L106" si="75">SUM(K105:K105)</f>
        <v>0</v>
      </c>
      <c r="L106" s="48">
        <f t="shared" si="75"/>
        <v>0</v>
      </c>
    </row>
    <row r="107" spans="1:12" s="6" customFormat="1" ht="16.5" customHeight="1" x14ac:dyDescent="0.45">
      <c r="A107" s="49" t="s">
        <v>23</v>
      </c>
      <c r="B107" s="50">
        <f t="shared" ref="B107:C107" si="76">+B97+B101+B104+B106</f>
        <v>963463</v>
      </c>
      <c r="C107" s="50">
        <f t="shared" si="76"/>
        <v>734318.25999999989</v>
      </c>
      <c r="D107" s="50"/>
      <c r="E107" s="50">
        <f t="shared" ref="E107:F107" si="77">+E97+E101+E104+E106</f>
        <v>826279</v>
      </c>
      <c r="F107" s="52">
        <f t="shared" si="77"/>
        <v>849225.91</v>
      </c>
      <c r="G107" s="50"/>
      <c r="H107" s="50">
        <f t="shared" ref="H107:I107" si="78">+H97+H101+H104+H106</f>
        <v>662219.12</v>
      </c>
      <c r="I107" s="53">
        <f t="shared" si="78"/>
        <v>704397.41</v>
      </c>
      <c r="J107" s="50"/>
      <c r="K107" s="50">
        <f t="shared" ref="K107:L107" si="79">+K97+K101+K104+K106</f>
        <v>826279.28</v>
      </c>
      <c r="L107" s="54">
        <f t="shared" si="79"/>
        <v>723470.01</v>
      </c>
    </row>
    <row r="108" spans="1:12" s="6" customFormat="1" ht="16.5" customHeight="1" x14ac:dyDescent="0.45">
      <c r="A108" s="18"/>
      <c r="B108" s="15"/>
      <c r="C108" s="15"/>
      <c r="D108" s="15"/>
      <c r="E108" s="15"/>
      <c r="F108" s="15"/>
      <c r="G108" s="15"/>
      <c r="H108" s="67"/>
      <c r="I108" s="15"/>
      <c r="J108" s="15"/>
      <c r="K108" s="16"/>
      <c r="L108" s="17"/>
    </row>
    <row r="109" spans="1:12" s="6" customFormat="1" ht="16.5" customHeight="1" x14ac:dyDescent="0.45">
      <c r="A109" s="18" t="s">
        <v>29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20"/>
    </row>
    <row r="110" spans="1:12" s="6" customFormat="1" ht="16.5" customHeight="1" x14ac:dyDescent="0.45">
      <c r="A110" s="21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3"/>
    </row>
    <row r="111" spans="1:12" s="6" customFormat="1" ht="16.5" customHeight="1" x14ac:dyDescent="0.45">
      <c r="A111" s="18" t="s">
        <v>10</v>
      </c>
      <c r="B111" s="35">
        <v>887066</v>
      </c>
      <c r="C111" s="24">
        <v>778752.83</v>
      </c>
      <c r="D111" s="68"/>
      <c r="E111" s="24">
        <v>842033</v>
      </c>
      <c r="F111" s="25">
        <v>823970.39</v>
      </c>
      <c r="G111" s="25"/>
      <c r="H111" s="25">
        <f>835998-30491</f>
        <v>805507</v>
      </c>
      <c r="I111" s="25">
        <v>777680.15</v>
      </c>
      <c r="J111" s="35"/>
      <c r="K111" s="25">
        <f>835998+2268-30491</f>
        <v>807775</v>
      </c>
      <c r="L111" s="24">
        <v>645104.77</v>
      </c>
    </row>
    <row r="112" spans="1:12" s="6" customFormat="1" ht="16.5" customHeight="1" x14ac:dyDescent="0.45">
      <c r="A112" s="18" t="s">
        <v>11</v>
      </c>
      <c r="B112" s="35">
        <v>750</v>
      </c>
      <c r="C112" s="24">
        <v>0</v>
      </c>
      <c r="D112" s="68"/>
      <c r="E112" s="24"/>
      <c r="F112" s="25">
        <v>0</v>
      </c>
      <c r="G112" s="25"/>
      <c r="H112" s="25">
        <v>0</v>
      </c>
      <c r="I112" s="25">
        <v>0</v>
      </c>
      <c r="J112" s="35"/>
      <c r="K112" s="25">
        <v>0</v>
      </c>
      <c r="L112" s="24"/>
    </row>
    <row r="113" spans="1:12" s="6" customFormat="1" ht="16.5" customHeight="1" x14ac:dyDescent="0.45">
      <c r="A113" s="18" t="s">
        <v>12</v>
      </c>
      <c r="B113" s="25">
        <v>250310</v>
      </c>
      <c r="C113" s="24">
        <v>218145.24</v>
      </c>
      <c r="D113" s="69"/>
      <c r="E113" s="25">
        <v>235769</v>
      </c>
      <c r="F113" s="25">
        <v>261364.7</v>
      </c>
      <c r="G113" s="25"/>
      <c r="H113" s="25">
        <f>+H111*0.28</f>
        <v>225541.96000000002</v>
      </c>
      <c r="I113" s="70">
        <v>265369.43</v>
      </c>
      <c r="J113" s="68"/>
      <c r="K113" s="25">
        <f>+K111*0.28</f>
        <v>226177.00000000003</v>
      </c>
      <c r="L113" s="24">
        <v>227390.02</v>
      </c>
    </row>
    <row r="114" spans="1:12" s="6" customFormat="1" ht="16.5" customHeight="1" x14ac:dyDescent="0.45">
      <c r="A114" s="30" t="s">
        <v>13</v>
      </c>
      <c r="B114" s="34">
        <f t="shared" ref="B114" si="80">SUM(B111:B113)</f>
        <v>1138126</v>
      </c>
      <c r="C114" s="31">
        <f>SUM(C111:C113)</f>
        <v>996898.07</v>
      </c>
      <c r="D114" s="71"/>
      <c r="E114" s="31">
        <f>SUM(E111:E113)</f>
        <v>1077802</v>
      </c>
      <c r="F114" s="32">
        <f>SUM(F111:F113)</f>
        <v>1085335.0900000001</v>
      </c>
      <c r="G114" s="32"/>
      <c r="H114" s="32">
        <f>SUM(H111:H113)</f>
        <v>1031048.96</v>
      </c>
      <c r="I114" s="31">
        <f>SUM(I111:I113)</f>
        <v>1043049.5800000001</v>
      </c>
      <c r="J114" s="34"/>
      <c r="K114" s="34">
        <f t="shared" ref="K114:L114" si="81">SUM(K111:K113)</f>
        <v>1033952</v>
      </c>
      <c r="L114" s="31">
        <f t="shared" si="81"/>
        <v>872494.79</v>
      </c>
    </row>
    <row r="115" spans="1:12" s="6" customFormat="1" ht="16.5" customHeight="1" x14ac:dyDescent="0.45">
      <c r="A115" s="18" t="s">
        <v>14</v>
      </c>
      <c r="B115" s="35"/>
      <c r="C115" s="24"/>
      <c r="D115" s="68"/>
      <c r="E115" s="24"/>
      <c r="F115" s="25"/>
      <c r="G115" s="25"/>
      <c r="H115" s="25"/>
      <c r="I115" s="24"/>
      <c r="J115" s="35"/>
      <c r="K115" s="35"/>
      <c r="L115" s="24"/>
    </row>
    <row r="116" spans="1:12" s="6" customFormat="1" ht="16.5" customHeight="1" x14ac:dyDescent="0.45">
      <c r="A116" s="18" t="s">
        <v>15</v>
      </c>
      <c r="B116" s="35">
        <v>285</v>
      </c>
      <c r="C116" s="24">
        <v>207.79</v>
      </c>
      <c r="D116" s="68"/>
      <c r="E116" s="24">
        <v>285</v>
      </c>
      <c r="F116" s="72">
        <v>75.17</v>
      </c>
      <c r="G116" s="68"/>
      <c r="H116" s="24">
        <v>285</v>
      </c>
      <c r="I116" s="24"/>
      <c r="J116" s="35"/>
      <c r="K116" s="35">
        <v>285</v>
      </c>
      <c r="L116" s="24">
        <v>77.61</v>
      </c>
    </row>
    <row r="117" spans="1:12" s="6" customFormat="1" ht="16.5" customHeight="1" x14ac:dyDescent="0.45">
      <c r="A117" s="18" t="s">
        <v>16</v>
      </c>
      <c r="B117" s="35">
        <v>900</v>
      </c>
      <c r="C117" s="65"/>
      <c r="D117" s="68"/>
      <c r="E117" s="24">
        <v>900</v>
      </c>
      <c r="F117" s="65">
        <v>379.44</v>
      </c>
      <c r="G117" s="68"/>
      <c r="H117" s="24">
        <v>900</v>
      </c>
      <c r="I117" s="25">
        <v>831.35</v>
      </c>
      <c r="J117" s="73"/>
      <c r="K117" s="35">
        <v>900</v>
      </c>
      <c r="L117" s="24">
        <v>666.58</v>
      </c>
    </row>
    <row r="118" spans="1:12" s="6" customFormat="1" ht="16.5" customHeight="1" x14ac:dyDescent="0.45">
      <c r="A118" s="36" t="s">
        <v>17</v>
      </c>
      <c r="B118" s="37">
        <f t="shared" ref="B118:L118" si="82">SUM(B115:B117)</f>
        <v>1185</v>
      </c>
      <c r="C118" s="37">
        <f t="shared" si="82"/>
        <v>207.79</v>
      </c>
      <c r="D118" s="37"/>
      <c r="E118" s="37">
        <f t="shared" si="82"/>
        <v>1185</v>
      </c>
      <c r="F118" s="39">
        <f t="shared" si="82"/>
        <v>454.61</v>
      </c>
      <c r="G118" s="37"/>
      <c r="H118" s="37">
        <f t="shared" si="82"/>
        <v>1185</v>
      </c>
      <c r="I118" s="40">
        <f t="shared" si="82"/>
        <v>831.35</v>
      </c>
      <c r="J118" s="37"/>
      <c r="K118" s="37">
        <f t="shared" si="82"/>
        <v>1185</v>
      </c>
      <c r="L118" s="74">
        <f t="shared" si="82"/>
        <v>744.19</v>
      </c>
    </row>
    <row r="119" spans="1:12" s="6" customFormat="1" ht="16.5" customHeight="1" x14ac:dyDescent="0.45">
      <c r="A119" s="18" t="s">
        <v>18</v>
      </c>
      <c r="B119" s="42"/>
      <c r="C119" s="42"/>
      <c r="D119" s="42"/>
      <c r="E119" s="42"/>
      <c r="F119" s="44"/>
      <c r="G119" s="42"/>
      <c r="H119" s="42"/>
      <c r="I119" s="45"/>
      <c r="J119" s="42"/>
      <c r="K119" s="42"/>
      <c r="L119" s="47"/>
    </row>
    <row r="120" spans="1:12" s="6" customFormat="1" ht="16.5" customHeight="1" x14ac:dyDescent="0.45">
      <c r="A120" s="18" t="s">
        <v>19</v>
      </c>
      <c r="B120" s="42"/>
      <c r="C120" s="42"/>
      <c r="D120" s="42"/>
      <c r="E120" s="42"/>
      <c r="F120" s="44"/>
      <c r="G120" s="42"/>
      <c r="H120" s="42"/>
      <c r="I120" s="25">
        <v>2931.88</v>
      </c>
      <c r="J120" s="42"/>
      <c r="K120" s="42"/>
      <c r="L120" s="47"/>
    </row>
    <row r="121" spans="1:12" s="6" customFormat="1" ht="16.5" customHeight="1" x14ac:dyDescent="0.45">
      <c r="A121" s="36" t="s">
        <v>20</v>
      </c>
      <c r="B121" s="37">
        <f t="shared" ref="B121:C121" si="83">SUM(B119:B120)</f>
        <v>0</v>
      </c>
      <c r="C121" s="37">
        <f t="shared" si="83"/>
        <v>0</v>
      </c>
      <c r="D121" s="37"/>
      <c r="E121" s="37">
        <f t="shared" ref="E121:F121" si="84">SUM(E119:E120)</f>
        <v>0</v>
      </c>
      <c r="F121" s="39">
        <f t="shared" si="84"/>
        <v>0</v>
      </c>
      <c r="G121" s="37"/>
      <c r="H121" s="37">
        <f t="shared" ref="H121:I121" si="85">SUM(H119:H120)</f>
        <v>0</v>
      </c>
      <c r="I121" s="40">
        <f t="shared" si="85"/>
        <v>2931.88</v>
      </c>
      <c r="J121" s="37"/>
      <c r="K121" s="37">
        <f t="shared" ref="K121:L121" si="86">SUM(K119:K120)</f>
        <v>0</v>
      </c>
      <c r="L121" s="48">
        <f t="shared" si="86"/>
        <v>0</v>
      </c>
    </row>
    <row r="122" spans="1:12" s="6" customFormat="1" ht="16.5" customHeight="1" x14ac:dyDescent="0.45">
      <c r="A122" s="18" t="s">
        <v>21</v>
      </c>
      <c r="B122" s="42"/>
      <c r="C122" s="42"/>
      <c r="D122" s="42"/>
      <c r="E122" s="42"/>
      <c r="F122" s="44"/>
      <c r="G122" s="42"/>
      <c r="H122" s="42"/>
      <c r="I122" s="45"/>
      <c r="J122" s="42"/>
      <c r="K122" s="42"/>
      <c r="L122" s="47"/>
    </row>
    <row r="123" spans="1:12" s="6" customFormat="1" ht="16.5" customHeight="1" x14ac:dyDescent="0.45">
      <c r="A123" s="36" t="s">
        <v>22</v>
      </c>
      <c r="B123" s="37">
        <f t="shared" ref="B123:C123" si="87">SUM(B122:B122)</f>
        <v>0</v>
      </c>
      <c r="C123" s="37">
        <f t="shared" si="87"/>
        <v>0</v>
      </c>
      <c r="D123" s="37"/>
      <c r="E123" s="37">
        <f t="shared" ref="E123:F123" si="88">SUM(E122:E122)</f>
        <v>0</v>
      </c>
      <c r="F123" s="39">
        <f t="shared" si="88"/>
        <v>0</v>
      </c>
      <c r="G123" s="37"/>
      <c r="H123" s="37">
        <f t="shared" ref="H123:I123" si="89">SUM(H122:H122)</f>
        <v>0</v>
      </c>
      <c r="I123" s="40">
        <f t="shared" si="89"/>
        <v>0</v>
      </c>
      <c r="J123" s="37"/>
      <c r="K123" s="37">
        <f t="shared" ref="K123:L123" si="90">SUM(K122:K122)</f>
        <v>0</v>
      </c>
      <c r="L123" s="48">
        <f t="shared" si="90"/>
        <v>0</v>
      </c>
    </row>
    <row r="124" spans="1:12" s="6" customFormat="1" ht="16.5" customHeight="1" x14ac:dyDescent="0.45">
      <c r="A124" s="49" t="s">
        <v>23</v>
      </c>
      <c r="B124" s="50">
        <f t="shared" ref="B124:C124" si="91">+B114+B118+B121+B123</f>
        <v>1139311</v>
      </c>
      <c r="C124" s="50">
        <f t="shared" si="91"/>
        <v>997105.86</v>
      </c>
      <c r="D124" s="50"/>
      <c r="E124" s="50">
        <f t="shared" ref="E124:F124" si="92">+E114+E118+E121+E123</f>
        <v>1078987</v>
      </c>
      <c r="F124" s="52">
        <f t="shared" si="92"/>
        <v>1085789.7000000002</v>
      </c>
      <c r="G124" s="50"/>
      <c r="H124" s="50">
        <f t="shared" ref="H124:I124" si="93">+H114+H118+H121+H123</f>
        <v>1032233.96</v>
      </c>
      <c r="I124" s="53">
        <f t="shared" si="93"/>
        <v>1046812.81</v>
      </c>
      <c r="J124" s="50"/>
      <c r="K124" s="50">
        <f t="shared" ref="K124:L124" si="94">+K114+K118+K121+K123</f>
        <v>1035137</v>
      </c>
      <c r="L124" s="54">
        <f t="shared" si="94"/>
        <v>873238.98</v>
      </c>
    </row>
    <row r="125" spans="1:12" s="6" customFormat="1" ht="16.5" customHeight="1" x14ac:dyDescent="0.45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6"/>
      <c r="L125" s="17"/>
    </row>
    <row r="126" spans="1:12" s="6" customFormat="1" ht="16.5" customHeight="1" x14ac:dyDescent="0.45">
      <c r="A126" s="18" t="s">
        <v>30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20"/>
    </row>
    <row r="127" spans="1:12" s="6" customFormat="1" ht="16.5" customHeight="1" x14ac:dyDescent="0.45">
      <c r="A127" s="21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</row>
    <row r="128" spans="1:12" s="6" customFormat="1" ht="16.5" customHeight="1" x14ac:dyDescent="0.45">
      <c r="A128" s="18" t="s">
        <v>10</v>
      </c>
      <c r="B128" s="25">
        <v>69644</v>
      </c>
      <c r="C128" s="25">
        <v>69644.28</v>
      </c>
      <c r="D128" s="25"/>
      <c r="E128" s="25">
        <v>69644</v>
      </c>
      <c r="F128" s="25">
        <v>69644.28</v>
      </c>
      <c r="G128" s="25"/>
      <c r="H128" s="25">
        <v>69644</v>
      </c>
      <c r="I128" s="25">
        <v>69644.259999999995</v>
      </c>
      <c r="J128" s="66"/>
      <c r="K128" s="25">
        <v>69644</v>
      </c>
      <c r="L128" s="75">
        <v>80224.77</v>
      </c>
    </row>
    <row r="129" spans="1:12" s="6" customFormat="1" ht="16.5" customHeight="1" x14ac:dyDescent="0.45">
      <c r="A129" s="18" t="s">
        <v>11</v>
      </c>
      <c r="B129" s="25">
        <v>2500</v>
      </c>
      <c r="C129" s="25">
        <v>0</v>
      </c>
      <c r="D129" s="25"/>
      <c r="E129" s="25">
        <f>2500-2500</f>
        <v>0</v>
      </c>
      <c r="F129" s="25">
        <v>0</v>
      </c>
      <c r="G129" s="25"/>
      <c r="H129" s="25">
        <f>2500-2500</f>
        <v>0</v>
      </c>
      <c r="I129" s="25">
        <v>0</v>
      </c>
      <c r="J129" s="25"/>
      <c r="K129" s="25">
        <f>2500-2500</f>
        <v>0</v>
      </c>
      <c r="L129" s="76"/>
    </row>
    <row r="130" spans="1:12" s="6" customFormat="1" ht="16.5" customHeight="1" x14ac:dyDescent="0.45">
      <c r="A130" s="18" t="s">
        <v>12</v>
      </c>
      <c r="B130" s="25">
        <v>19500</v>
      </c>
      <c r="C130" s="25">
        <v>20546.16</v>
      </c>
      <c r="D130" s="25"/>
      <c r="E130" s="25">
        <v>19500</v>
      </c>
      <c r="F130" s="25">
        <v>23058.97</v>
      </c>
      <c r="G130" s="25"/>
      <c r="H130" s="25">
        <v>19500</v>
      </c>
      <c r="I130" s="25">
        <v>23156.06</v>
      </c>
      <c r="J130" s="25"/>
      <c r="K130" s="25">
        <v>19500</v>
      </c>
      <c r="L130" s="76">
        <v>24443.279999999999</v>
      </c>
    </row>
    <row r="131" spans="1:12" s="6" customFormat="1" ht="16.5" customHeight="1" x14ac:dyDescent="0.45">
      <c r="A131" s="30" t="s">
        <v>13</v>
      </c>
      <c r="B131" s="32">
        <f t="shared" ref="B131:C131" si="95">SUM(B128:B130)</f>
        <v>91644</v>
      </c>
      <c r="C131" s="37">
        <f t="shared" si="95"/>
        <v>90190.44</v>
      </c>
      <c r="D131" s="37"/>
      <c r="E131" s="32">
        <f>SUM(E128:E130)</f>
        <v>89144</v>
      </c>
      <c r="F131" s="32">
        <f>SUM(F128:F130)</f>
        <v>92703.25</v>
      </c>
      <c r="G131" s="32"/>
      <c r="H131" s="32">
        <f>SUM(H128:H130)</f>
        <v>89144</v>
      </c>
      <c r="I131" s="40">
        <f t="shared" ref="I131:L131" si="96">SUM(I128:I130)</f>
        <v>92800.319999999992</v>
      </c>
      <c r="J131" s="37"/>
      <c r="K131" s="32">
        <f>SUM(K128:K130)</f>
        <v>89144</v>
      </c>
      <c r="L131" s="48">
        <f t="shared" si="96"/>
        <v>104668.05</v>
      </c>
    </row>
    <row r="132" spans="1:12" s="6" customFormat="1" ht="16.5" customHeight="1" x14ac:dyDescent="0.45">
      <c r="A132" s="18" t="s">
        <v>14</v>
      </c>
      <c r="B132" s="25"/>
      <c r="C132" s="42"/>
      <c r="D132" s="42"/>
      <c r="E132" s="25"/>
      <c r="F132" s="25">
        <v>0</v>
      </c>
      <c r="G132" s="25"/>
      <c r="H132" s="25"/>
      <c r="I132" s="45"/>
      <c r="J132" s="42"/>
      <c r="K132" s="25"/>
      <c r="L132" s="47"/>
    </row>
    <row r="133" spans="1:12" s="6" customFormat="1" ht="16.5" customHeight="1" x14ac:dyDescent="0.45">
      <c r="A133" s="18" t="s">
        <v>15</v>
      </c>
      <c r="B133" s="25">
        <v>400</v>
      </c>
      <c r="C133" s="25">
        <v>93.83</v>
      </c>
      <c r="D133" s="42"/>
      <c r="E133" s="25">
        <v>400</v>
      </c>
      <c r="F133" s="25"/>
      <c r="G133" s="25"/>
      <c r="H133" s="25">
        <v>400</v>
      </c>
      <c r="I133" s="45"/>
      <c r="J133" s="42"/>
      <c r="K133" s="25">
        <v>400</v>
      </c>
      <c r="L133" s="47"/>
    </row>
    <row r="134" spans="1:12" s="6" customFormat="1" ht="16.5" customHeight="1" x14ac:dyDescent="0.45">
      <c r="A134" s="18" t="s">
        <v>16</v>
      </c>
      <c r="B134" s="25">
        <v>715</v>
      </c>
      <c r="C134" s="25">
        <v>361.89</v>
      </c>
      <c r="D134" s="42"/>
      <c r="E134" s="25">
        <v>715</v>
      </c>
      <c r="F134" s="25"/>
      <c r="G134" s="25"/>
      <c r="H134" s="25">
        <v>715</v>
      </c>
      <c r="I134" s="45"/>
      <c r="J134" s="42"/>
      <c r="K134" s="25">
        <v>715</v>
      </c>
      <c r="L134" s="47"/>
    </row>
    <row r="135" spans="1:12" s="6" customFormat="1" ht="16.5" customHeight="1" x14ac:dyDescent="0.45">
      <c r="A135" s="36" t="s">
        <v>17</v>
      </c>
      <c r="B135" s="37">
        <f t="shared" ref="B135:L135" si="97">SUM(B132:B134)</f>
        <v>1115</v>
      </c>
      <c r="C135" s="37">
        <f t="shared" si="97"/>
        <v>455.71999999999997</v>
      </c>
      <c r="D135" s="37"/>
      <c r="E135" s="37">
        <f t="shared" si="97"/>
        <v>1115</v>
      </c>
      <c r="F135" s="39">
        <f t="shared" si="97"/>
        <v>0</v>
      </c>
      <c r="G135" s="37"/>
      <c r="H135" s="37">
        <f t="shared" si="97"/>
        <v>1115</v>
      </c>
      <c r="I135" s="40">
        <f t="shared" si="97"/>
        <v>0</v>
      </c>
      <c r="J135" s="37"/>
      <c r="K135" s="37">
        <f t="shared" si="97"/>
        <v>1115</v>
      </c>
      <c r="L135" s="48">
        <f t="shared" si="97"/>
        <v>0</v>
      </c>
    </row>
    <row r="136" spans="1:12" s="6" customFormat="1" ht="16.5" customHeight="1" x14ac:dyDescent="0.45">
      <c r="A136" s="18" t="s">
        <v>18</v>
      </c>
      <c r="B136" s="42"/>
      <c r="C136" s="42"/>
      <c r="D136" s="42"/>
      <c r="E136" s="42"/>
      <c r="F136" s="44"/>
      <c r="G136" s="42"/>
      <c r="H136" s="42"/>
      <c r="I136" s="45"/>
      <c r="J136" s="42"/>
      <c r="K136" s="42"/>
      <c r="L136" s="47"/>
    </row>
    <row r="137" spans="1:12" s="6" customFormat="1" ht="16.5" customHeight="1" x14ac:dyDescent="0.45">
      <c r="A137" s="18" t="s">
        <v>19</v>
      </c>
      <c r="B137" s="42"/>
      <c r="C137" s="25">
        <v>3987.13</v>
      </c>
      <c r="D137" s="42"/>
      <c r="E137" s="42"/>
      <c r="F137" s="44"/>
      <c r="G137" s="42"/>
      <c r="H137" s="42"/>
      <c r="I137" s="45"/>
      <c r="J137" s="42"/>
      <c r="K137" s="42"/>
      <c r="L137" s="47"/>
    </row>
    <row r="138" spans="1:12" s="6" customFormat="1" ht="16.5" customHeight="1" x14ac:dyDescent="0.45">
      <c r="A138" s="36" t="s">
        <v>20</v>
      </c>
      <c r="B138" s="37">
        <f t="shared" ref="B138:C138" si="98">SUM(B136:B137)</f>
        <v>0</v>
      </c>
      <c r="C138" s="37">
        <f t="shared" si="98"/>
        <v>3987.13</v>
      </c>
      <c r="D138" s="37"/>
      <c r="E138" s="37">
        <f t="shared" ref="E138:F138" si="99">SUM(E136:E137)</f>
        <v>0</v>
      </c>
      <c r="F138" s="39">
        <f t="shared" si="99"/>
        <v>0</v>
      </c>
      <c r="G138" s="37"/>
      <c r="H138" s="37">
        <f t="shared" ref="H138:I138" si="100">SUM(H136:H137)</f>
        <v>0</v>
      </c>
      <c r="I138" s="40">
        <f t="shared" si="100"/>
        <v>0</v>
      </c>
      <c r="J138" s="37"/>
      <c r="K138" s="37">
        <f t="shared" ref="K138:L138" si="101">SUM(K136:K137)</f>
        <v>0</v>
      </c>
      <c r="L138" s="48">
        <f t="shared" si="101"/>
        <v>0</v>
      </c>
    </row>
    <row r="139" spans="1:12" s="6" customFormat="1" ht="16.5" customHeight="1" x14ac:dyDescent="0.45">
      <c r="A139" s="18" t="s">
        <v>21</v>
      </c>
      <c r="B139" s="42"/>
      <c r="C139" s="42"/>
      <c r="D139" s="42"/>
      <c r="E139" s="42"/>
      <c r="F139" s="44"/>
      <c r="G139" s="42"/>
      <c r="H139" s="42"/>
      <c r="I139" s="45"/>
      <c r="J139" s="42"/>
      <c r="K139" s="42"/>
      <c r="L139" s="47"/>
    </row>
    <row r="140" spans="1:12" s="6" customFormat="1" ht="16.5" customHeight="1" x14ac:dyDescent="0.45">
      <c r="A140" s="36" t="s">
        <v>22</v>
      </c>
      <c r="B140" s="37">
        <f t="shared" ref="B140:C140" si="102">SUM(B139:B139)</f>
        <v>0</v>
      </c>
      <c r="C140" s="37">
        <f t="shared" si="102"/>
        <v>0</v>
      </c>
      <c r="D140" s="37"/>
      <c r="E140" s="37">
        <f t="shared" ref="E140:F140" si="103">SUM(E139:E139)</f>
        <v>0</v>
      </c>
      <c r="F140" s="39">
        <f t="shared" si="103"/>
        <v>0</v>
      </c>
      <c r="G140" s="37"/>
      <c r="H140" s="37">
        <f t="shared" ref="H140:I140" si="104">SUM(H139:H139)</f>
        <v>0</v>
      </c>
      <c r="I140" s="40">
        <f t="shared" si="104"/>
        <v>0</v>
      </c>
      <c r="J140" s="37"/>
      <c r="K140" s="37">
        <f t="shared" ref="K140:L140" si="105">SUM(K139:K139)</f>
        <v>0</v>
      </c>
      <c r="L140" s="48">
        <f t="shared" si="105"/>
        <v>0</v>
      </c>
    </row>
    <row r="141" spans="1:12" s="6" customFormat="1" ht="16.5" customHeight="1" x14ac:dyDescent="0.45">
      <c r="A141" s="49" t="s">
        <v>23</v>
      </c>
      <c r="B141" s="50">
        <f t="shared" ref="B141:C141" si="106">+B131+B135+B138+B140</f>
        <v>92759</v>
      </c>
      <c r="C141" s="50">
        <f t="shared" si="106"/>
        <v>94633.290000000008</v>
      </c>
      <c r="D141" s="50"/>
      <c r="E141" s="50">
        <f t="shared" ref="E141:F141" si="107">+E131+E135+E138+E140</f>
        <v>90259</v>
      </c>
      <c r="F141" s="52">
        <f t="shared" si="107"/>
        <v>92703.25</v>
      </c>
      <c r="G141" s="50"/>
      <c r="H141" s="50">
        <f t="shared" ref="H141:I141" si="108">+H131+H135+H138+H140</f>
        <v>90259</v>
      </c>
      <c r="I141" s="53">
        <f t="shared" si="108"/>
        <v>92800.319999999992</v>
      </c>
      <c r="J141" s="50"/>
      <c r="K141" s="50">
        <f t="shared" ref="K141:L141" si="109">+K131+K135+K138+K140</f>
        <v>90259</v>
      </c>
      <c r="L141" s="54">
        <f t="shared" si="109"/>
        <v>104668.05</v>
      </c>
    </row>
    <row r="142" spans="1:12" s="6" customFormat="1" ht="16.5" customHeight="1" x14ac:dyDescent="0.45">
      <c r="A142" s="57"/>
      <c r="B142" s="58"/>
      <c r="C142" s="58"/>
      <c r="D142" s="58"/>
      <c r="E142" s="58"/>
      <c r="F142" s="58"/>
      <c r="G142" s="58"/>
      <c r="H142" s="58"/>
      <c r="I142" s="15"/>
      <c r="J142" s="15"/>
      <c r="K142" s="16"/>
      <c r="L142" s="17"/>
    </row>
    <row r="143" spans="1:12" s="6" customFormat="1" ht="16.5" customHeight="1" x14ac:dyDescent="0.45">
      <c r="A143" s="18" t="s">
        <v>31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20"/>
    </row>
    <row r="144" spans="1:12" s="6" customFormat="1" ht="16.5" customHeight="1" x14ac:dyDescent="0.45">
      <c r="A144" s="21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</row>
    <row r="145" spans="1:12" s="6" customFormat="1" ht="16.5" customHeight="1" x14ac:dyDescent="0.45">
      <c r="A145" s="18" t="s">
        <v>10</v>
      </c>
      <c r="B145" s="25">
        <v>29237</v>
      </c>
      <c r="C145" s="25">
        <v>29378.06</v>
      </c>
      <c r="D145" s="25"/>
      <c r="E145" s="25">
        <v>29237</v>
      </c>
      <c r="F145" s="25">
        <v>29293.7</v>
      </c>
      <c r="G145" s="25"/>
      <c r="H145" s="25">
        <v>29237</v>
      </c>
      <c r="I145" s="25">
        <v>29237.47</v>
      </c>
      <c r="J145" s="66"/>
      <c r="K145" s="25">
        <v>29237</v>
      </c>
      <c r="L145" s="24">
        <v>29363.97</v>
      </c>
    </row>
    <row r="146" spans="1:12" s="6" customFormat="1" ht="16.5" customHeight="1" x14ac:dyDescent="0.45">
      <c r="A146" s="18" t="s">
        <v>11</v>
      </c>
      <c r="B146" s="25"/>
      <c r="C146" s="25">
        <v>0</v>
      </c>
      <c r="D146" s="25"/>
      <c r="E146" s="25"/>
      <c r="F146" s="25">
        <v>0</v>
      </c>
      <c r="G146" s="25"/>
      <c r="H146" s="25"/>
      <c r="I146" s="25">
        <v>0</v>
      </c>
      <c r="J146" s="25"/>
      <c r="K146" s="25"/>
      <c r="L146" s="24"/>
    </row>
    <row r="147" spans="1:12" s="6" customFormat="1" ht="16.5" customHeight="1" x14ac:dyDescent="0.45">
      <c r="A147" s="18" t="s">
        <v>12</v>
      </c>
      <c r="B147" s="25">
        <v>8186</v>
      </c>
      <c r="C147" s="25">
        <v>11710.63</v>
      </c>
      <c r="D147" s="25"/>
      <c r="E147" s="25">
        <v>8186</v>
      </c>
      <c r="F147" s="25">
        <v>12245.31</v>
      </c>
      <c r="G147" s="25"/>
      <c r="H147" s="25">
        <v>8186</v>
      </c>
      <c r="I147" s="25">
        <v>5147.46</v>
      </c>
      <c r="J147" s="25"/>
      <c r="K147" s="25">
        <v>8186</v>
      </c>
      <c r="L147" s="24">
        <v>5236.51</v>
      </c>
    </row>
    <row r="148" spans="1:12" s="6" customFormat="1" ht="16.5" customHeight="1" x14ac:dyDescent="0.45">
      <c r="A148" s="30" t="s">
        <v>13</v>
      </c>
      <c r="B148" s="32">
        <f t="shared" ref="B148" si="110">SUM(B145:B147)</f>
        <v>37423</v>
      </c>
      <c r="C148" s="32">
        <f>SUM(C145:C147)</f>
        <v>41088.69</v>
      </c>
      <c r="D148" s="32"/>
      <c r="E148" s="32">
        <f>SUM(E145:E147)</f>
        <v>37423</v>
      </c>
      <c r="F148" s="32">
        <f>SUM(F145:F147)</f>
        <v>41539.01</v>
      </c>
      <c r="G148" s="32"/>
      <c r="H148" s="32">
        <f>SUM(H145:H147)</f>
        <v>37423</v>
      </c>
      <c r="I148" s="61">
        <f>SUM(I145:I147)</f>
        <v>34384.93</v>
      </c>
      <c r="J148" s="32"/>
      <c r="K148" s="32">
        <f>SUM(K145:K147)</f>
        <v>37423</v>
      </c>
      <c r="L148" s="31">
        <f t="shared" ref="L148" si="111">SUM(L145:L147)</f>
        <v>34600.480000000003</v>
      </c>
    </row>
    <row r="149" spans="1:12" s="6" customFormat="1" ht="16.5" customHeight="1" x14ac:dyDescent="0.45">
      <c r="A149" s="18" t="s">
        <v>14</v>
      </c>
      <c r="B149" s="25"/>
      <c r="C149" s="25"/>
      <c r="D149" s="25"/>
      <c r="E149" s="25"/>
      <c r="F149" s="25"/>
      <c r="G149" s="25"/>
      <c r="H149" s="25"/>
      <c r="I149" s="60"/>
      <c r="J149" s="25"/>
      <c r="K149" s="25"/>
      <c r="L149" s="24"/>
    </row>
    <row r="150" spans="1:12" s="6" customFormat="1" ht="16.5" customHeight="1" x14ac:dyDescent="0.45">
      <c r="A150" s="18" t="s">
        <v>15</v>
      </c>
      <c r="B150" s="25">
        <v>188</v>
      </c>
      <c r="C150" s="25"/>
      <c r="D150" s="25"/>
      <c r="E150" s="25">
        <v>188</v>
      </c>
      <c r="F150" s="25"/>
      <c r="G150" s="25"/>
      <c r="H150" s="25">
        <v>188</v>
      </c>
      <c r="I150" s="60"/>
      <c r="J150" s="25"/>
      <c r="K150" s="25">
        <v>188</v>
      </c>
      <c r="L150" s="24"/>
    </row>
    <row r="151" spans="1:12" s="6" customFormat="1" ht="16.5" customHeight="1" x14ac:dyDescent="0.45">
      <c r="A151" s="18" t="s">
        <v>16</v>
      </c>
      <c r="B151" s="25">
        <v>500</v>
      </c>
      <c r="C151" s="25"/>
      <c r="D151" s="25"/>
      <c r="E151" s="25">
        <v>500</v>
      </c>
      <c r="F151" s="25"/>
      <c r="G151" s="25"/>
      <c r="H151" s="25">
        <v>500</v>
      </c>
      <c r="I151" s="60"/>
      <c r="J151" s="25"/>
      <c r="K151" s="25">
        <v>500</v>
      </c>
      <c r="L151" s="65">
        <v>641.91999999999996</v>
      </c>
    </row>
    <row r="152" spans="1:12" s="6" customFormat="1" ht="16.5" customHeight="1" x14ac:dyDescent="0.45">
      <c r="A152" s="36" t="s">
        <v>17</v>
      </c>
      <c r="B152" s="37">
        <f t="shared" ref="B152:L152" si="112">SUM(B149:B151)</f>
        <v>688</v>
      </c>
      <c r="C152" s="37">
        <f t="shared" si="112"/>
        <v>0</v>
      </c>
      <c r="D152" s="37"/>
      <c r="E152" s="37">
        <f t="shared" si="112"/>
        <v>688</v>
      </c>
      <c r="F152" s="39">
        <f t="shared" si="112"/>
        <v>0</v>
      </c>
      <c r="G152" s="37"/>
      <c r="H152" s="37">
        <f t="shared" si="112"/>
        <v>688</v>
      </c>
      <c r="I152" s="40">
        <f t="shared" si="112"/>
        <v>0</v>
      </c>
      <c r="J152" s="37"/>
      <c r="K152" s="37">
        <f t="shared" si="112"/>
        <v>688</v>
      </c>
      <c r="L152" s="48">
        <f t="shared" si="112"/>
        <v>641.91999999999996</v>
      </c>
    </row>
    <row r="153" spans="1:12" s="6" customFormat="1" ht="16.5" customHeight="1" x14ac:dyDescent="0.45">
      <c r="A153" s="18" t="s">
        <v>18</v>
      </c>
      <c r="B153" s="42"/>
      <c r="C153" s="42"/>
      <c r="D153" s="42"/>
      <c r="E153" s="42"/>
      <c r="F153" s="44"/>
      <c r="G153" s="42"/>
      <c r="H153" s="42"/>
      <c r="I153" s="45"/>
      <c r="J153" s="42"/>
      <c r="K153" s="42"/>
      <c r="L153" s="47"/>
    </row>
    <row r="154" spans="1:12" s="6" customFormat="1" ht="16.5" customHeight="1" x14ac:dyDescent="0.45">
      <c r="A154" s="18" t="s">
        <v>19</v>
      </c>
      <c r="B154" s="42"/>
      <c r="C154" s="42"/>
      <c r="D154" s="42"/>
      <c r="E154" s="42"/>
      <c r="F154" s="44"/>
      <c r="G154" s="42"/>
      <c r="H154" s="42"/>
      <c r="I154" s="45"/>
      <c r="J154" s="42"/>
      <c r="K154" s="42"/>
      <c r="L154" s="47"/>
    </row>
    <row r="155" spans="1:12" s="6" customFormat="1" ht="16.5" customHeight="1" x14ac:dyDescent="0.45">
      <c r="A155" s="36" t="s">
        <v>20</v>
      </c>
      <c r="B155" s="37">
        <f t="shared" ref="B155:C155" si="113">SUM(B153:B154)</f>
        <v>0</v>
      </c>
      <c r="C155" s="37">
        <f t="shared" si="113"/>
        <v>0</v>
      </c>
      <c r="D155" s="37"/>
      <c r="E155" s="37">
        <f t="shared" ref="E155:F155" si="114">SUM(E153:E154)</f>
        <v>0</v>
      </c>
      <c r="F155" s="39">
        <f t="shared" si="114"/>
        <v>0</v>
      </c>
      <c r="G155" s="37"/>
      <c r="H155" s="37">
        <f t="shared" ref="H155:I155" si="115">SUM(H153:H154)</f>
        <v>0</v>
      </c>
      <c r="I155" s="40">
        <f t="shared" si="115"/>
        <v>0</v>
      </c>
      <c r="J155" s="37"/>
      <c r="K155" s="37">
        <f t="shared" ref="K155:L155" si="116">SUM(K153:K154)</f>
        <v>0</v>
      </c>
      <c r="L155" s="48">
        <f t="shared" si="116"/>
        <v>0</v>
      </c>
    </row>
    <row r="156" spans="1:12" s="6" customFormat="1" ht="16.5" customHeight="1" x14ac:dyDescent="0.45">
      <c r="A156" s="18" t="s">
        <v>21</v>
      </c>
      <c r="B156" s="42"/>
      <c r="C156" s="42"/>
      <c r="D156" s="42"/>
      <c r="E156" s="42"/>
      <c r="F156" s="44"/>
      <c r="G156" s="42"/>
      <c r="H156" s="42"/>
      <c r="I156" s="45"/>
      <c r="J156" s="42"/>
      <c r="K156" s="42"/>
      <c r="L156" s="47"/>
    </row>
    <row r="157" spans="1:12" s="6" customFormat="1" ht="16.5" customHeight="1" x14ac:dyDescent="0.45">
      <c r="A157" s="36" t="s">
        <v>22</v>
      </c>
      <c r="B157" s="37">
        <f t="shared" ref="B157:C157" si="117">SUM(B156:B156)</f>
        <v>0</v>
      </c>
      <c r="C157" s="37">
        <f t="shared" si="117"/>
        <v>0</v>
      </c>
      <c r="D157" s="37"/>
      <c r="E157" s="37">
        <f t="shared" ref="E157:F157" si="118">SUM(E156:E156)</f>
        <v>0</v>
      </c>
      <c r="F157" s="39">
        <f t="shared" si="118"/>
        <v>0</v>
      </c>
      <c r="G157" s="37"/>
      <c r="H157" s="37">
        <f t="shared" ref="H157:I157" si="119">SUM(H156:H156)</f>
        <v>0</v>
      </c>
      <c r="I157" s="40">
        <f t="shared" si="119"/>
        <v>0</v>
      </c>
      <c r="J157" s="37"/>
      <c r="K157" s="37">
        <f t="shared" ref="K157:L157" si="120">SUM(K156:K156)</f>
        <v>0</v>
      </c>
      <c r="L157" s="48">
        <f t="shared" si="120"/>
        <v>0</v>
      </c>
    </row>
    <row r="158" spans="1:12" s="6" customFormat="1" ht="16.5" customHeight="1" x14ac:dyDescent="0.45">
      <c r="A158" s="49" t="s">
        <v>23</v>
      </c>
      <c r="B158" s="50">
        <f t="shared" ref="B158:C158" si="121">+B148+B152+B155+B157</f>
        <v>38111</v>
      </c>
      <c r="C158" s="50">
        <f t="shared" si="121"/>
        <v>41088.69</v>
      </c>
      <c r="D158" s="50"/>
      <c r="E158" s="50">
        <f t="shared" ref="E158:F158" si="122">+E148+E152+E155+E157</f>
        <v>38111</v>
      </c>
      <c r="F158" s="52">
        <f t="shared" si="122"/>
        <v>41539.01</v>
      </c>
      <c r="G158" s="50"/>
      <c r="H158" s="50">
        <f t="shared" ref="H158:I158" si="123">+H148+H152+H155+H157</f>
        <v>38111</v>
      </c>
      <c r="I158" s="53">
        <f t="shared" si="123"/>
        <v>34384.93</v>
      </c>
      <c r="J158" s="50"/>
      <c r="K158" s="50">
        <f t="shared" ref="K158:L158" si="124">+K148+K152+K155+K157</f>
        <v>38111</v>
      </c>
      <c r="L158" s="54">
        <f t="shared" si="124"/>
        <v>35242.400000000001</v>
      </c>
    </row>
    <row r="159" spans="1:12" s="6" customFormat="1" ht="16.5" customHeight="1" x14ac:dyDescent="0.45">
      <c r="A159" s="77"/>
      <c r="B159" s="2"/>
      <c r="I159" s="15"/>
      <c r="J159" s="15"/>
      <c r="K159" s="16"/>
      <c r="L159" s="17"/>
    </row>
    <row r="160" spans="1:12" s="6" customFormat="1" ht="16.5" customHeight="1" x14ac:dyDescent="0.45">
      <c r="A160" s="18" t="s">
        <v>32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20"/>
    </row>
    <row r="161" spans="1:12" s="6" customFormat="1" ht="16.5" customHeight="1" x14ac:dyDescent="0.45">
      <c r="A161" s="21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</row>
    <row r="162" spans="1:12" s="6" customFormat="1" ht="16.5" customHeight="1" x14ac:dyDescent="0.45">
      <c r="A162" s="18" t="s">
        <v>10</v>
      </c>
      <c r="B162" s="35">
        <v>144025</v>
      </c>
      <c r="C162" s="24">
        <v>103015.29</v>
      </c>
      <c r="D162" s="68"/>
      <c r="E162" s="35">
        <v>144025</v>
      </c>
      <c r="F162" s="25">
        <v>144781.64000000001</v>
      </c>
      <c r="G162" s="25"/>
      <c r="H162" s="35">
        <v>144025</v>
      </c>
      <c r="I162" s="25">
        <v>170129.85</v>
      </c>
      <c r="J162" s="35"/>
      <c r="K162" s="25">
        <f>144025-108000</f>
        <v>36025</v>
      </c>
      <c r="L162" s="27">
        <v>36500.730000000003</v>
      </c>
    </row>
    <row r="163" spans="1:12" s="6" customFormat="1" ht="16.5" customHeight="1" x14ac:dyDescent="0.45">
      <c r="A163" s="18" t="s">
        <v>11</v>
      </c>
      <c r="B163" s="35">
        <v>0</v>
      </c>
      <c r="C163" s="24">
        <v>0</v>
      </c>
      <c r="D163" s="68"/>
      <c r="E163" s="35">
        <v>0</v>
      </c>
      <c r="F163" s="25">
        <v>0</v>
      </c>
      <c r="G163" s="25"/>
      <c r="H163" s="35">
        <v>0</v>
      </c>
      <c r="I163" s="25"/>
      <c r="J163" s="35"/>
      <c r="K163" s="25">
        <v>0</v>
      </c>
      <c r="L163" s="27"/>
    </row>
    <row r="164" spans="1:12" s="6" customFormat="1" ht="16.5" customHeight="1" x14ac:dyDescent="0.45">
      <c r="A164" s="18" t="s">
        <v>12</v>
      </c>
      <c r="B164" s="25">
        <v>40327</v>
      </c>
      <c r="C164" s="24">
        <v>27017.14</v>
      </c>
      <c r="D164" s="69"/>
      <c r="E164" s="25">
        <v>40327</v>
      </c>
      <c r="F164" s="25">
        <v>40889.81</v>
      </c>
      <c r="G164" s="25"/>
      <c r="H164" s="25">
        <v>40327</v>
      </c>
      <c r="I164" s="70">
        <v>42565.79</v>
      </c>
      <c r="J164" s="68"/>
      <c r="K164" s="25">
        <f>+K162*0.28</f>
        <v>10087.000000000002</v>
      </c>
      <c r="L164" s="27">
        <v>15451.57</v>
      </c>
    </row>
    <row r="165" spans="1:12" s="6" customFormat="1" ht="16.5" customHeight="1" x14ac:dyDescent="0.45">
      <c r="A165" s="30" t="s">
        <v>13</v>
      </c>
      <c r="B165" s="34">
        <f t="shared" ref="B165" si="125">SUM(B162:B164)</f>
        <v>184352</v>
      </c>
      <c r="C165" s="31">
        <f>SUM(C162:C164)</f>
        <v>130032.43</v>
      </c>
      <c r="D165" s="71"/>
      <c r="E165" s="34">
        <f t="shared" ref="E165" si="126">SUM(E162:E164)</f>
        <v>184352</v>
      </c>
      <c r="F165" s="32">
        <f>SUM(F162:F164)</f>
        <v>185671.45</v>
      </c>
      <c r="G165" s="32"/>
      <c r="H165" s="34">
        <f t="shared" ref="H165" si="127">SUM(H162:H164)</f>
        <v>184352</v>
      </c>
      <c r="I165" s="31">
        <f>SUM(I162:I164)</f>
        <v>212695.64</v>
      </c>
      <c r="J165" s="34"/>
      <c r="K165" s="34">
        <f t="shared" ref="K165:L165" si="128">SUM(K162:K164)</f>
        <v>46112</v>
      </c>
      <c r="L165" s="31">
        <f t="shared" si="128"/>
        <v>51952.3</v>
      </c>
    </row>
    <row r="166" spans="1:12" s="6" customFormat="1" ht="16.5" customHeight="1" x14ac:dyDescent="0.45">
      <c r="A166" s="18" t="s">
        <v>14</v>
      </c>
      <c r="B166" s="35"/>
      <c r="C166" s="24"/>
      <c r="D166" s="68"/>
      <c r="E166" s="35"/>
      <c r="F166" s="25"/>
      <c r="G166" s="25"/>
      <c r="H166" s="35"/>
      <c r="I166" s="24"/>
      <c r="J166" s="35"/>
      <c r="K166" s="35"/>
      <c r="L166" s="24"/>
    </row>
    <row r="167" spans="1:12" s="6" customFormat="1" ht="16.5" customHeight="1" x14ac:dyDescent="0.45">
      <c r="A167" s="18" t="s">
        <v>15</v>
      </c>
      <c r="B167" s="35">
        <v>450</v>
      </c>
      <c r="C167" s="24">
        <v>187.61</v>
      </c>
      <c r="D167" s="68"/>
      <c r="E167" s="35">
        <v>450</v>
      </c>
      <c r="F167" s="76">
        <v>100.97</v>
      </c>
      <c r="G167" s="68"/>
      <c r="H167" s="35">
        <v>450</v>
      </c>
      <c r="I167" s="25">
        <v>149.44999999999999</v>
      </c>
      <c r="J167" s="35"/>
      <c r="K167" s="35">
        <v>450</v>
      </c>
      <c r="L167" s="27">
        <v>216.4</v>
      </c>
    </row>
    <row r="168" spans="1:12" s="6" customFormat="1" ht="16.5" customHeight="1" x14ac:dyDescent="0.45">
      <c r="A168" s="18" t="s">
        <v>16</v>
      </c>
      <c r="B168" s="35">
        <v>900</v>
      </c>
      <c r="C168" s="65">
        <v>899.21</v>
      </c>
      <c r="D168" s="68"/>
      <c r="E168" s="35">
        <v>900</v>
      </c>
      <c r="F168" s="76">
        <v>870.74</v>
      </c>
      <c r="G168" s="68"/>
      <c r="H168" s="35">
        <v>900</v>
      </c>
      <c r="I168" s="25">
        <v>773.92</v>
      </c>
      <c r="J168" s="73"/>
      <c r="K168" s="35">
        <v>900</v>
      </c>
      <c r="L168" s="55">
        <v>898.69</v>
      </c>
    </row>
    <row r="169" spans="1:12" s="6" customFormat="1" ht="16.5" customHeight="1" x14ac:dyDescent="0.45">
      <c r="A169" s="36" t="s">
        <v>17</v>
      </c>
      <c r="B169" s="37">
        <f t="shared" ref="B169:L169" si="129">SUM(B166:B168)</f>
        <v>1350</v>
      </c>
      <c r="C169" s="37">
        <f t="shared" si="129"/>
        <v>1086.8200000000002</v>
      </c>
      <c r="D169" s="37"/>
      <c r="E169" s="37">
        <f t="shared" ref="E169" si="130">SUM(E166:E168)</f>
        <v>1350</v>
      </c>
      <c r="F169" s="39">
        <f t="shared" si="129"/>
        <v>971.71</v>
      </c>
      <c r="G169" s="37"/>
      <c r="H169" s="37">
        <f t="shared" si="129"/>
        <v>1350</v>
      </c>
      <c r="I169" s="40">
        <f t="shared" si="129"/>
        <v>923.36999999999989</v>
      </c>
      <c r="J169" s="37"/>
      <c r="K169" s="37">
        <f t="shared" si="129"/>
        <v>1350</v>
      </c>
      <c r="L169" s="48">
        <f t="shared" si="129"/>
        <v>1115.0900000000001</v>
      </c>
    </row>
    <row r="170" spans="1:12" s="6" customFormat="1" ht="16.5" customHeight="1" x14ac:dyDescent="0.45">
      <c r="A170" s="18" t="s">
        <v>18</v>
      </c>
      <c r="B170" s="42"/>
      <c r="C170" s="42"/>
      <c r="D170" s="42"/>
      <c r="E170" s="42"/>
      <c r="F170" s="44"/>
      <c r="G170" s="42"/>
      <c r="H170" s="42"/>
      <c r="I170" s="45"/>
      <c r="J170" s="42"/>
      <c r="K170" s="42"/>
      <c r="L170" s="47"/>
    </row>
    <row r="171" spans="1:12" s="6" customFormat="1" ht="16.5" customHeight="1" x14ac:dyDescent="0.45">
      <c r="A171" s="18" t="s">
        <v>19</v>
      </c>
      <c r="B171" s="42"/>
      <c r="C171" s="42"/>
      <c r="D171" s="42"/>
      <c r="E171" s="42"/>
      <c r="F171" s="44"/>
      <c r="G171" s="42"/>
      <c r="H171" s="42"/>
      <c r="I171" s="45"/>
      <c r="J171" s="42"/>
      <c r="K171" s="42"/>
      <c r="L171" s="47"/>
    </row>
    <row r="172" spans="1:12" s="6" customFormat="1" ht="16.5" customHeight="1" x14ac:dyDescent="0.45">
      <c r="A172" s="36" t="s">
        <v>20</v>
      </c>
      <c r="B172" s="37">
        <f t="shared" ref="B172:C172" si="131">SUM(B170:B171)</f>
        <v>0</v>
      </c>
      <c r="C172" s="37">
        <f t="shared" si="131"/>
        <v>0</v>
      </c>
      <c r="D172" s="37"/>
      <c r="E172" s="37">
        <f t="shared" ref="E172:F172" si="132">SUM(E170:E171)</f>
        <v>0</v>
      </c>
      <c r="F172" s="39">
        <f t="shared" si="132"/>
        <v>0</v>
      </c>
      <c r="G172" s="37"/>
      <c r="H172" s="37">
        <f t="shared" ref="H172:I172" si="133">SUM(H170:H171)</f>
        <v>0</v>
      </c>
      <c r="I172" s="40">
        <f t="shared" si="133"/>
        <v>0</v>
      </c>
      <c r="J172" s="37"/>
      <c r="K172" s="37">
        <f t="shared" ref="K172:L172" si="134">SUM(K170:K171)</f>
        <v>0</v>
      </c>
      <c r="L172" s="48">
        <f t="shared" si="134"/>
        <v>0</v>
      </c>
    </row>
    <row r="173" spans="1:12" s="6" customFormat="1" ht="16.5" customHeight="1" x14ac:dyDescent="0.45">
      <c r="A173" s="18" t="s">
        <v>21</v>
      </c>
      <c r="B173" s="42"/>
      <c r="C173" s="42"/>
      <c r="D173" s="42"/>
      <c r="E173" s="42"/>
      <c r="F173" s="44"/>
      <c r="G173" s="42"/>
      <c r="H173" s="42"/>
      <c r="I173" s="45"/>
      <c r="J173" s="42"/>
      <c r="K173" s="42"/>
      <c r="L173" s="47"/>
    </row>
    <row r="174" spans="1:12" s="6" customFormat="1" ht="16.5" customHeight="1" x14ac:dyDescent="0.45">
      <c r="A174" s="36" t="s">
        <v>22</v>
      </c>
      <c r="B174" s="37">
        <f t="shared" ref="B174:C174" si="135">SUM(B173:B173)</f>
        <v>0</v>
      </c>
      <c r="C174" s="37">
        <f t="shared" si="135"/>
        <v>0</v>
      </c>
      <c r="D174" s="37"/>
      <c r="E174" s="37">
        <f t="shared" ref="E174:F174" si="136">SUM(E173:E173)</f>
        <v>0</v>
      </c>
      <c r="F174" s="39">
        <f t="shared" si="136"/>
        <v>0</v>
      </c>
      <c r="G174" s="37"/>
      <c r="H174" s="37">
        <f t="shared" ref="H174:I174" si="137">SUM(H173:H173)</f>
        <v>0</v>
      </c>
      <c r="I174" s="40">
        <f t="shared" si="137"/>
        <v>0</v>
      </c>
      <c r="J174" s="37"/>
      <c r="K174" s="37">
        <f t="shared" ref="K174:L174" si="138">SUM(K173:K173)</f>
        <v>0</v>
      </c>
      <c r="L174" s="48">
        <f t="shared" si="138"/>
        <v>0</v>
      </c>
    </row>
    <row r="175" spans="1:12" s="6" customFormat="1" ht="16.5" customHeight="1" x14ac:dyDescent="0.45">
      <c r="A175" s="49" t="s">
        <v>23</v>
      </c>
      <c r="B175" s="50">
        <f t="shared" ref="B175:C175" si="139">+B165+B169+B172+B174</f>
        <v>185702</v>
      </c>
      <c r="C175" s="50">
        <f t="shared" si="139"/>
        <v>131119.25</v>
      </c>
      <c r="D175" s="50"/>
      <c r="E175" s="50">
        <f t="shared" ref="E175:F175" si="140">+E165+E169+E172+E174</f>
        <v>185702</v>
      </c>
      <c r="F175" s="52">
        <f t="shared" si="140"/>
        <v>186643.16</v>
      </c>
      <c r="G175" s="50"/>
      <c r="H175" s="50">
        <f t="shared" ref="H175:I175" si="141">+H165+H169+H172+H174</f>
        <v>185702</v>
      </c>
      <c r="I175" s="53">
        <f t="shared" si="141"/>
        <v>213619.01</v>
      </c>
      <c r="J175" s="50"/>
      <c r="K175" s="50">
        <f t="shared" ref="K175:L175" si="142">+K165+K169+K172+K174</f>
        <v>47462</v>
      </c>
      <c r="L175" s="54">
        <f t="shared" si="142"/>
        <v>53067.39</v>
      </c>
    </row>
    <row r="176" spans="1:12" s="6" customFormat="1" ht="16.5" customHeight="1" x14ac:dyDescent="0.45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6"/>
      <c r="L176" s="17"/>
    </row>
    <row r="177" spans="1:12" s="6" customFormat="1" ht="16.5" customHeight="1" x14ac:dyDescent="0.45">
      <c r="A177" s="18" t="s">
        <v>33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20"/>
    </row>
    <row r="178" spans="1:12" s="6" customFormat="1" ht="16.5" customHeight="1" x14ac:dyDescent="0.45">
      <c r="A178" s="21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3"/>
    </row>
    <row r="179" spans="1:12" s="6" customFormat="1" ht="16.5" customHeight="1" x14ac:dyDescent="0.45">
      <c r="A179" s="18" t="s">
        <v>10</v>
      </c>
      <c r="B179" s="25">
        <v>636842</v>
      </c>
      <c r="C179" s="25">
        <v>477263.13</v>
      </c>
      <c r="D179" s="25"/>
      <c r="E179" s="25">
        <v>563986</v>
      </c>
      <c r="F179" s="25">
        <v>530496.75</v>
      </c>
      <c r="G179" s="25"/>
      <c r="H179" s="25">
        <v>565986</v>
      </c>
      <c r="I179" s="25">
        <v>524112.23</v>
      </c>
      <c r="J179" s="66"/>
      <c r="K179" s="25">
        <f>565986-18776-27311</f>
        <v>519899</v>
      </c>
      <c r="L179" s="24">
        <v>409365.91</v>
      </c>
    </row>
    <row r="180" spans="1:12" s="6" customFormat="1" ht="16.5" customHeight="1" x14ac:dyDescent="0.45">
      <c r="A180" s="18" t="s">
        <v>11</v>
      </c>
      <c r="B180" s="25"/>
      <c r="C180" s="25">
        <v>0</v>
      </c>
      <c r="D180" s="25"/>
      <c r="E180" s="25"/>
      <c r="F180" s="25">
        <v>0</v>
      </c>
      <c r="G180" s="25"/>
      <c r="H180" s="25">
        <v>0</v>
      </c>
      <c r="I180" s="25">
        <v>0</v>
      </c>
      <c r="J180" s="25"/>
      <c r="K180" s="25">
        <v>0</v>
      </c>
      <c r="L180" s="24"/>
    </row>
    <row r="181" spans="1:12" s="6" customFormat="1" ht="16.5" customHeight="1" x14ac:dyDescent="0.45">
      <c r="A181" s="18" t="s">
        <v>12</v>
      </c>
      <c r="B181" s="25">
        <v>178316</v>
      </c>
      <c r="C181" s="25">
        <v>131601.57999999999</v>
      </c>
      <c r="D181" s="25"/>
      <c r="E181" s="25">
        <v>157916</v>
      </c>
      <c r="F181" s="25">
        <v>164043.07999999999</v>
      </c>
      <c r="G181" s="25"/>
      <c r="H181" s="25">
        <f>+H179*0.28</f>
        <v>158476.08000000002</v>
      </c>
      <c r="I181" s="25">
        <v>170105.14</v>
      </c>
      <c r="J181" s="25"/>
      <c r="K181" s="25">
        <f>+K179*0.28</f>
        <v>145571.72</v>
      </c>
      <c r="L181" s="24">
        <v>137128.19</v>
      </c>
    </row>
    <row r="182" spans="1:12" s="6" customFormat="1" ht="16.5" customHeight="1" x14ac:dyDescent="0.45">
      <c r="A182" s="30" t="s">
        <v>13</v>
      </c>
      <c r="B182" s="32">
        <f t="shared" ref="B182:C182" si="143">SUM(B179:B181)</f>
        <v>815158</v>
      </c>
      <c r="C182" s="37">
        <f t="shared" si="143"/>
        <v>608864.71</v>
      </c>
      <c r="D182" s="37"/>
      <c r="E182" s="32">
        <f>SUM(E179:E181)</f>
        <v>721902</v>
      </c>
      <c r="F182" s="32">
        <f>SUM(F179:F181)</f>
        <v>694539.83</v>
      </c>
      <c r="G182" s="32"/>
      <c r="H182" s="32">
        <f>SUM(H179:H181)</f>
        <v>724462.08000000007</v>
      </c>
      <c r="I182" s="40">
        <f t="shared" ref="I182:L182" si="144">SUM(I179:I181)</f>
        <v>694217.37</v>
      </c>
      <c r="J182" s="37"/>
      <c r="K182" s="32">
        <f t="shared" si="144"/>
        <v>665470.71999999997</v>
      </c>
      <c r="L182" s="41">
        <f t="shared" si="144"/>
        <v>546494.1</v>
      </c>
    </row>
    <row r="183" spans="1:12" s="6" customFormat="1" ht="16.5" customHeight="1" x14ac:dyDescent="0.45">
      <c r="A183" s="18" t="s">
        <v>14</v>
      </c>
      <c r="B183" s="25">
        <v>0</v>
      </c>
      <c r="C183" s="42"/>
      <c r="D183" s="42"/>
      <c r="E183" s="25"/>
      <c r="F183" s="25">
        <v>0</v>
      </c>
      <c r="G183" s="25"/>
      <c r="H183" s="25">
        <v>0</v>
      </c>
      <c r="I183" s="45"/>
      <c r="J183" s="42"/>
      <c r="K183" s="25">
        <v>0</v>
      </c>
      <c r="L183" s="78"/>
    </row>
    <row r="184" spans="1:12" s="6" customFormat="1" ht="16.5" customHeight="1" x14ac:dyDescent="0.45">
      <c r="A184" s="18" t="s">
        <v>15</v>
      </c>
      <c r="B184" s="25">
        <v>977</v>
      </c>
      <c r="C184" s="25">
        <v>262.3</v>
      </c>
      <c r="D184" s="42"/>
      <c r="E184" s="25">
        <v>977</v>
      </c>
      <c r="F184" s="25">
        <v>-24032.21</v>
      </c>
      <c r="G184" s="25"/>
      <c r="H184" s="25">
        <v>977</v>
      </c>
      <c r="I184" s="25">
        <v>-6719.33</v>
      </c>
      <c r="J184" s="42"/>
      <c r="K184" s="25">
        <v>977</v>
      </c>
      <c r="L184" s="24">
        <v>219.59</v>
      </c>
    </row>
    <row r="185" spans="1:12" s="6" customFormat="1" ht="16.5" customHeight="1" x14ac:dyDescent="0.45">
      <c r="A185" s="18" t="s">
        <v>16</v>
      </c>
      <c r="B185" s="25">
        <v>4050</v>
      </c>
      <c r="C185" s="25">
        <v>4034.82</v>
      </c>
      <c r="D185" s="42"/>
      <c r="E185" s="25">
        <v>4050</v>
      </c>
      <c r="F185" s="25">
        <v>4040.16</v>
      </c>
      <c r="G185" s="25"/>
      <c r="H185" s="25">
        <v>4050</v>
      </c>
      <c r="I185" s="25">
        <v>3397.37</v>
      </c>
      <c r="J185" s="42"/>
      <c r="K185" s="25">
        <v>4050</v>
      </c>
      <c r="L185" s="65">
        <v>3753.28</v>
      </c>
    </row>
    <row r="186" spans="1:12" s="6" customFormat="1" ht="16.5" customHeight="1" x14ac:dyDescent="0.45">
      <c r="A186" s="36" t="s">
        <v>17</v>
      </c>
      <c r="B186" s="37">
        <f t="shared" ref="B186:L186" si="145">SUM(B183:B185)</f>
        <v>5027</v>
      </c>
      <c r="C186" s="37">
        <f t="shared" si="145"/>
        <v>4297.12</v>
      </c>
      <c r="D186" s="37"/>
      <c r="E186" s="37">
        <f t="shared" si="145"/>
        <v>5027</v>
      </c>
      <c r="F186" s="39">
        <f t="shared" si="145"/>
        <v>-19992.05</v>
      </c>
      <c r="G186" s="37"/>
      <c r="H186" s="37">
        <f t="shared" si="145"/>
        <v>5027</v>
      </c>
      <c r="I186" s="40">
        <f t="shared" si="145"/>
        <v>-3321.96</v>
      </c>
      <c r="J186" s="37"/>
      <c r="K186" s="37">
        <f t="shared" si="145"/>
        <v>5027</v>
      </c>
      <c r="L186" s="48">
        <f t="shared" si="145"/>
        <v>3972.8700000000003</v>
      </c>
    </row>
    <row r="187" spans="1:12" s="6" customFormat="1" ht="16.5" customHeight="1" x14ac:dyDescent="0.45">
      <c r="A187" s="18" t="s">
        <v>18</v>
      </c>
      <c r="B187" s="42"/>
      <c r="C187" s="42"/>
      <c r="D187" s="42"/>
      <c r="E187" s="42"/>
      <c r="F187" s="44"/>
      <c r="G187" s="42"/>
      <c r="H187" s="42"/>
      <c r="I187" s="45"/>
      <c r="J187" s="42"/>
      <c r="K187" s="42"/>
      <c r="L187" s="47"/>
    </row>
    <row r="188" spans="1:12" s="6" customFormat="1" ht="16.5" customHeight="1" x14ac:dyDescent="0.45">
      <c r="A188" s="18" t="s">
        <v>19</v>
      </c>
      <c r="B188" s="42"/>
      <c r="C188" s="42"/>
      <c r="D188" s="42"/>
      <c r="E188" s="42"/>
      <c r="F188" s="44"/>
      <c r="G188" s="42"/>
      <c r="H188" s="42"/>
      <c r="I188" s="45"/>
      <c r="J188" s="42"/>
      <c r="K188" s="42"/>
      <c r="L188" s="47"/>
    </row>
    <row r="189" spans="1:12" s="6" customFormat="1" ht="16.5" customHeight="1" x14ac:dyDescent="0.45">
      <c r="A189" s="36" t="s">
        <v>20</v>
      </c>
      <c r="B189" s="37">
        <f t="shared" ref="B189:C189" si="146">SUM(B187:B188)</f>
        <v>0</v>
      </c>
      <c r="C189" s="37">
        <f t="shared" si="146"/>
        <v>0</v>
      </c>
      <c r="D189" s="37"/>
      <c r="E189" s="37">
        <f t="shared" ref="E189:F189" si="147">SUM(E187:E188)</f>
        <v>0</v>
      </c>
      <c r="F189" s="39">
        <f t="shared" si="147"/>
        <v>0</v>
      </c>
      <c r="G189" s="37"/>
      <c r="H189" s="37">
        <f t="shared" ref="H189:I189" si="148">SUM(H187:H188)</f>
        <v>0</v>
      </c>
      <c r="I189" s="40">
        <f t="shared" si="148"/>
        <v>0</v>
      </c>
      <c r="J189" s="37"/>
      <c r="K189" s="37">
        <f t="shared" ref="K189:L189" si="149">SUM(K187:K188)</f>
        <v>0</v>
      </c>
      <c r="L189" s="48">
        <f t="shared" si="149"/>
        <v>0</v>
      </c>
    </row>
    <row r="190" spans="1:12" s="6" customFormat="1" ht="16.5" customHeight="1" x14ac:dyDescent="0.45">
      <c r="A190" s="18" t="s">
        <v>21</v>
      </c>
      <c r="B190" s="42"/>
      <c r="C190" s="42"/>
      <c r="D190" s="42"/>
      <c r="E190" s="42"/>
      <c r="F190" s="44"/>
      <c r="G190" s="42"/>
      <c r="H190" s="42"/>
      <c r="I190" s="45"/>
      <c r="J190" s="42"/>
      <c r="K190" s="42"/>
      <c r="L190" s="47"/>
    </row>
    <row r="191" spans="1:12" s="6" customFormat="1" ht="16.5" customHeight="1" x14ac:dyDescent="0.45">
      <c r="A191" s="36" t="s">
        <v>22</v>
      </c>
      <c r="B191" s="37">
        <f t="shared" ref="B191:C191" si="150">SUM(B190:B190)</f>
        <v>0</v>
      </c>
      <c r="C191" s="37">
        <f t="shared" si="150"/>
        <v>0</v>
      </c>
      <c r="D191" s="37"/>
      <c r="E191" s="37">
        <f t="shared" ref="E191:F191" si="151">SUM(E190:E190)</f>
        <v>0</v>
      </c>
      <c r="F191" s="39">
        <f t="shared" si="151"/>
        <v>0</v>
      </c>
      <c r="G191" s="37"/>
      <c r="H191" s="37">
        <f t="shared" ref="H191:I191" si="152">SUM(H190:H190)</f>
        <v>0</v>
      </c>
      <c r="I191" s="40">
        <f t="shared" si="152"/>
        <v>0</v>
      </c>
      <c r="J191" s="37"/>
      <c r="K191" s="37">
        <f t="shared" ref="K191:L191" si="153">SUM(K190:K190)</f>
        <v>0</v>
      </c>
      <c r="L191" s="48">
        <f t="shared" si="153"/>
        <v>0</v>
      </c>
    </row>
    <row r="192" spans="1:12" s="6" customFormat="1" ht="16.5" customHeight="1" x14ac:dyDescent="0.45">
      <c r="A192" s="49" t="s">
        <v>23</v>
      </c>
      <c r="B192" s="50">
        <f t="shared" ref="B192:C192" si="154">+B182+B186+B189+B191</f>
        <v>820185</v>
      </c>
      <c r="C192" s="50">
        <f t="shared" si="154"/>
        <v>613161.82999999996</v>
      </c>
      <c r="D192" s="50"/>
      <c r="E192" s="50">
        <f t="shared" ref="E192:F192" si="155">+E182+E186+E189+E191</f>
        <v>726929</v>
      </c>
      <c r="F192" s="52">
        <f t="shared" si="155"/>
        <v>674547.77999999991</v>
      </c>
      <c r="G192" s="50"/>
      <c r="H192" s="50">
        <f t="shared" ref="H192:I192" si="156">+H182+H186+H189+H191</f>
        <v>729489.08000000007</v>
      </c>
      <c r="I192" s="53">
        <f t="shared" si="156"/>
        <v>690895.41</v>
      </c>
      <c r="J192" s="50"/>
      <c r="K192" s="50">
        <f t="shared" ref="K192:L192" si="157">+K182+K186+K189+K191</f>
        <v>670497.72</v>
      </c>
      <c r="L192" s="54">
        <f t="shared" si="157"/>
        <v>550466.97</v>
      </c>
    </row>
    <row r="193" spans="1:12" s="6" customFormat="1" ht="16.5" customHeight="1" x14ac:dyDescent="0.45">
      <c r="A193" s="57"/>
      <c r="B193" s="58"/>
      <c r="C193" s="58"/>
      <c r="D193" s="58"/>
      <c r="E193" s="58"/>
      <c r="F193" s="58"/>
      <c r="G193" s="58"/>
      <c r="H193" s="58"/>
      <c r="I193" s="15"/>
      <c r="J193" s="15"/>
      <c r="K193" s="16"/>
      <c r="L193" s="17"/>
    </row>
    <row r="194" spans="1:12" s="6" customFormat="1" ht="16.5" customHeight="1" x14ac:dyDescent="0.45">
      <c r="A194" s="18" t="s">
        <v>34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20"/>
    </row>
    <row r="195" spans="1:12" s="6" customFormat="1" ht="16.5" customHeight="1" x14ac:dyDescent="0.45">
      <c r="A195" s="21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3"/>
    </row>
    <row r="196" spans="1:12" s="6" customFormat="1" ht="16.5" customHeight="1" x14ac:dyDescent="0.45">
      <c r="A196" s="18" t="s">
        <v>10</v>
      </c>
      <c r="B196" s="25">
        <v>1576591</v>
      </c>
      <c r="C196" s="25">
        <v>1378292.68</v>
      </c>
      <c r="D196" s="25"/>
      <c r="E196" s="25">
        <v>1483690</v>
      </c>
      <c r="F196" s="25">
        <v>1558051.13</v>
      </c>
      <c r="G196" s="25"/>
      <c r="H196" s="25">
        <f>1481019-6540</f>
        <v>1474479</v>
      </c>
      <c r="I196" s="25">
        <v>1489121.54</v>
      </c>
      <c r="J196" s="66"/>
      <c r="K196" s="25">
        <f>1481019-26473-25427</f>
        <v>1429119</v>
      </c>
      <c r="L196" s="24">
        <v>1334337.72</v>
      </c>
    </row>
    <row r="197" spans="1:12" s="6" customFormat="1" ht="16.5" customHeight="1" x14ac:dyDescent="0.45">
      <c r="A197" s="18" t="s">
        <v>11</v>
      </c>
      <c r="B197" s="25">
        <v>0</v>
      </c>
      <c r="C197" s="25">
        <v>0</v>
      </c>
      <c r="D197" s="25"/>
      <c r="E197" s="25"/>
      <c r="F197" s="25">
        <v>0</v>
      </c>
      <c r="G197" s="25"/>
      <c r="H197" s="25">
        <v>0</v>
      </c>
      <c r="I197" s="25">
        <v>0</v>
      </c>
      <c r="J197" s="25"/>
      <c r="K197" s="25">
        <v>0</v>
      </c>
      <c r="L197" s="24"/>
    </row>
    <row r="198" spans="1:12" s="6" customFormat="1" ht="16.5" customHeight="1" x14ac:dyDescent="0.45">
      <c r="A198" s="18" t="s">
        <v>12</v>
      </c>
      <c r="B198" s="25">
        <v>441445</v>
      </c>
      <c r="C198" s="25">
        <v>380492.29</v>
      </c>
      <c r="D198" s="25"/>
      <c r="E198" s="25">
        <v>415433</v>
      </c>
      <c r="F198" s="25">
        <v>452769.62</v>
      </c>
      <c r="G198" s="25"/>
      <c r="H198" s="25">
        <f>+H196*0.28</f>
        <v>412854.12000000005</v>
      </c>
      <c r="I198" s="25">
        <v>493874.83</v>
      </c>
      <c r="J198" s="25"/>
      <c r="K198" s="25">
        <f>+K196*0.28</f>
        <v>400153.32000000007</v>
      </c>
      <c r="L198" s="24">
        <v>459813.25</v>
      </c>
    </row>
    <row r="199" spans="1:12" s="6" customFormat="1" ht="16.5" customHeight="1" x14ac:dyDescent="0.45">
      <c r="A199" s="30" t="s">
        <v>13</v>
      </c>
      <c r="B199" s="32">
        <f t="shared" ref="B199" si="158">SUM(B196:B198)</f>
        <v>2018036</v>
      </c>
      <c r="C199" s="32">
        <f>SUM(C196:C198)</f>
        <v>1758784.97</v>
      </c>
      <c r="D199" s="32"/>
      <c r="E199" s="32">
        <f>SUM(E196:E198)</f>
        <v>1899123</v>
      </c>
      <c r="F199" s="32">
        <f>SUM(F196:F198)</f>
        <v>2010820.75</v>
      </c>
      <c r="G199" s="32"/>
      <c r="H199" s="32">
        <f>SUM(H196:H198)</f>
        <v>1887333.12</v>
      </c>
      <c r="I199" s="61">
        <f>SUM(I196:I198)</f>
        <v>1982996.37</v>
      </c>
      <c r="J199" s="32"/>
      <c r="K199" s="32">
        <f t="shared" ref="K199:L199" si="159">SUM(K196:K198)</f>
        <v>1829272.32</v>
      </c>
      <c r="L199" s="31">
        <f t="shared" si="159"/>
        <v>1794150.97</v>
      </c>
    </row>
    <row r="200" spans="1:12" s="6" customFormat="1" ht="16.5" customHeight="1" x14ac:dyDescent="0.45">
      <c r="A200" s="18" t="s">
        <v>14</v>
      </c>
      <c r="B200" s="25">
        <v>106</v>
      </c>
      <c r="C200" s="25">
        <v>30</v>
      </c>
      <c r="D200" s="25"/>
      <c r="E200" s="25">
        <v>106</v>
      </c>
      <c r="F200" s="25"/>
      <c r="G200" s="25"/>
      <c r="H200" s="25">
        <v>106</v>
      </c>
      <c r="I200" s="60"/>
      <c r="J200" s="25"/>
      <c r="K200" s="25">
        <v>106</v>
      </c>
      <c r="L200" s="24"/>
    </row>
    <row r="201" spans="1:12" s="6" customFormat="1" ht="16.5" customHeight="1" x14ac:dyDescent="0.45">
      <c r="A201" s="18" t="s">
        <v>15</v>
      </c>
      <c r="B201" s="25">
        <v>18622</v>
      </c>
      <c r="C201" s="25">
        <v>4188.88</v>
      </c>
      <c r="D201" s="25"/>
      <c r="E201" s="25">
        <v>18622</v>
      </c>
      <c r="F201" s="25">
        <v>179.38</v>
      </c>
      <c r="G201" s="25"/>
      <c r="H201" s="25">
        <v>18622</v>
      </c>
      <c r="I201" s="25">
        <v>227.83</v>
      </c>
      <c r="J201" s="25"/>
      <c r="K201" s="25">
        <v>18622</v>
      </c>
      <c r="L201" s="24"/>
    </row>
    <row r="202" spans="1:12" s="6" customFormat="1" ht="16.5" customHeight="1" x14ac:dyDescent="0.45">
      <c r="A202" s="18" t="s">
        <v>16</v>
      </c>
      <c r="B202" s="25">
        <v>1350</v>
      </c>
      <c r="C202" s="25">
        <v>4977.7700000000004</v>
      </c>
      <c r="D202" s="25"/>
      <c r="E202" s="25">
        <v>1350</v>
      </c>
      <c r="F202" s="25"/>
      <c r="G202" s="25"/>
      <c r="H202" s="25">
        <v>1350</v>
      </c>
      <c r="I202" s="60"/>
      <c r="J202" s="25"/>
      <c r="K202" s="25">
        <v>1350</v>
      </c>
      <c r="L202" s="24"/>
    </row>
    <row r="203" spans="1:12" s="6" customFormat="1" ht="16.5" customHeight="1" x14ac:dyDescent="0.45">
      <c r="A203" s="36" t="s">
        <v>17</v>
      </c>
      <c r="B203" s="37">
        <f t="shared" ref="B203:L203" si="160">SUM(B200:B202)</f>
        <v>20078</v>
      </c>
      <c r="C203" s="37">
        <f t="shared" si="160"/>
        <v>9196.6500000000015</v>
      </c>
      <c r="D203" s="37"/>
      <c r="E203" s="37">
        <f t="shared" si="160"/>
        <v>20078</v>
      </c>
      <c r="F203" s="39">
        <f t="shared" si="160"/>
        <v>179.38</v>
      </c>
      <c r="G203" s="37"/>
      <c r="H203" s="37">
        <f t="shared" si="160"/>
        <v>20078</v>
      </c>
      <c r="I203" s="40">
        <f t="shared" si="160"/>
        <v>227.83</v>
      </c>
      <c r="J203" s="37"/>
      <c r="K203" s="37">
        <f t="shared" si="160"/>
        <v>20078</v>
      </c>
      <c r="L203" s="41">
        <f t="shared" si="160"/>
        <v>0</v>
      </c>
    </row>
    <row r="204" spans="1:12" s="6" customFormat="1" ht="16.5" customHeight="1" x14ac:dyDescent="0.45">
      <c r="A204" s="18" t="s">
        <v>18</v>
      </c>
      <c r="B204" s="42"/>
      <c r="C204" s="42"/>
      <c r="D204" s="42"/>
      <c r="E204" s="42"/>
      <c r="F204" s="44"/>
      <c r="G204" s="42"/>
      <c r="H204" s="42"/>
      <c r="I204" s="45"/>
      <c r="J204" s="42"/>
      <c r="K204" s="42"/>
      <c r="L204" s="65">
        <v>35495</v>
      </c>
    </row>
    <row r="205" spans="1:12" s="6" customFormat="1" ht="16.5" customHeight="1" x14ac:dyDescent="0.45">
      <c r="A205" s="18" t="s">
        <v>19</v>
      </c>
      <c r="B205" s="42">
        <v>6095</v>
      </c>
      <c r="C205" s="42"/>
      <c r="D205" s="42"/>
      <c r="E205" s="42">
        <v>6095</v>
      </c>
      <c r="F205" s="44"/>
      <c r="G205" s="42"/>
      <c r="H205" s="42">
        <v>6095</v>
      </c>
      <c r="I205" s="45"/>
      <c r="J205" s="42"/>
      <c r="K205" s="42">
        <v>6095</v>
      </c>
      <c r="L205" s="47"/>
    </row>
    <row r="206" spans="1:12" s="6" customFormat="1" ht="16.5" customHeight="1" x14ac:dyDescent="0.45">
      <c r="A206" s="36" t="s">
        <v>20</v>
      </c>
      <c r="B206" s="37">
        <f t="shared" ref="B206:C206" si="161">SUM(B204:B205)</f>
        <v>6095</v>
      </c>
      <c r="C206" s="37">
        <f t="shared" si="161"/>
        <v>0</v>
      </c>
      <c r="D206" s="37"/>
      <c r="E206" s="37">
        <f t="shared" ref="E206:F206" si="162">SUM(E204:E205)</f>
        <v>6095</v>
      </c>
      <c r="F206" s="39">
        <f t="shared" si="162"/>
        <v>0</v>
      </c>
      <c r="G206" s="37"/>
      <c r="H206" s="37">
        <f t="shared" ref="H206:I206" si="163">SUM(H204:H205)</f>
        <v>6095</v>
      </c>
      <c r="I206" s="40">
        <f t="shared" si="163"/>
        <v>0</v>
      </c>
      <c r="J206" s="37"/>
      <c r="K206" s="37">
        <f t="shared" ref="K206:L206" si="164">SUM(K204:K205)</f>
        <v>6095</v>
      </c>
      <c r="L206" s="48">
        <f t="shared" si="164"/>
        <v>35495</v>
      </c>
    </row>
    <row r="207" spans="1:12" s="6" customFormat="1" ht="16.5" customHeight="1" x14ac:dyDescent="0.45">
      <c r="A207" s="18" t="s">
        <v>21</v>
      </c>
      <c r="B207" s="42"/>
      <c r="C207" s="25">
        <v>442.28</v>
      </c>
      <c r="D207" s="42"/>
      <c r="E207" s="42"/>
      <c r="F207" s="44"/>
      <c r="G207" s="42"/>
      <c r="H207" s="42"/>
      <c r="I207" s="45"/>
      <c r="J207" s="42"/>
      <c r="K207" s="42"/>
      <c r="L207" s="47"/>
    </row>
    <row r="208" spans="1:12" s="6" customFormat="1" ht="16.5" customHeight="1" x14ac:dyDescent="0.45">
      <c r="A208" s="36" t="s">
        <v>22</v>
      </c>
      <c r="B208" s="37">
        <f t="shared" ref="B208:C208" si="165">SUM(B207:B207)</f>
        <v>0</v>
      </c>
      <c r="C208" s="37">
        <f t="shared" si="165"/>
        <v>442.28</v>
      </c>
      <c r="D208" s="37"/>
      <c r="E208" s="37">
        <f t="shared" ref="E208:F208" si="166">SUM(E207:E207)</f>
        <v>0</v>
      </c>
      <c r="F208" s="39">
        <f t="shared" si="166"/>
        <v>0</v>
      </c>
      <c r="G208" s="37"/>
      <c r="H208" s="37">
        <f t="shared" ref="H208:I208" si="167">SUM(H207:H207)</f>
        <v>0</v>
      </c>
      <c r="I208" s="40">
        <f t="shared" si="167"/>
        <v>0</v>
      </c>
      <c r="J208" s="37"/>
      <c r="K208" s="37">
        <f t="shared" ref="K208:L208" si="168">SUM(K207:K207)</f>
        <v>0</v>
      </c>
      <c r="L208" s="48">
        <f t="shared" si="168"/>
        <v>0</v>
      </c>
    </row>
    <row r="209" spans="1:12" s="6" customFormat="1" ht="16.5" customHeight="1" x14ac:dyDescent="0.45">
      <c r="A209" s="49" t="s">
        <v>23</v>
      </c>
      <c r="B209" s="50">
        <f t="shared" ref="B209:C209" si="169">+B199+B203+B206+B208</f>
        <v>2044209</v>
      </c>
      <c r="C209" s="50">
        <f t="shared" si="169"/>
        <v>1768423.9</v>
      </c>
      <c r="D209" s="50"/>
      <c r="E209" s="50">
        <f t="shared" ref="E209:F209" si="170">+E199+E203+E206+E208</f>
        <v>1925296</v>
      </c>
      <c r="F209" s="52">
        <f t="shared" si="170"/>
        <v>2011000.13</v>
      </c>
      <c r="G209" s="50"/>
      <c r="H209" s="50">
        <f t="shared" ref="H209:I209" si="171">+H199+H203+H206+H208</f>
        <v>1913506.12</v>
      </c>
      <c r="I209" s="53">
        <f t="shared" si="171"/>
        <v>1983224.2000000002</v>
      </c>
      <c r="J209" s="50"/>
      <c r="K209" s="50">
        <f t="shared" ref="K209:L209" si="172">+K199+K203+K206+K208</f>
        <v>1855445.32</v>
      </c>
      <c r="L209" s="54">
        <f t="shared" si="172"/>
        <v>1829645.97</v>
      </c>
    </row>
    <row r="210" spans="1:12" s="6" customFormat="1" ht="16.5" customHeight="1" x14ac:dyDescent="0.45">
      <c r="A210" s="77"/>
      <c r="B210" s="2"/>
      <c r="I210" s="15"/>
      <c r="J210" s="15"/>
      <c r="K210" s="16"/>
      <c r="L210" s="17"/>
    </row>
    <row r="211" spans="1:12" s="6" customFormat="1" ht="16.5" customHeight="1" x14ac:dyDescent="0.45">
      <c r="A211" s="18" t="s">
        <v>35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20"/>
    </row>
    <row r="212" spans="1:12" s="6" customFormat="1" ht="16.5" customHeight="1" x14ac:dyDescent="0.45">
      <c r="A212" s="21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3"/>
    </row>
    <row r="213" spans="1:12" s="6" customFormat="1" ht="16.5" customHeight="1" x14ac:dyDescent="0.45">
      <c r="A213" s="18" t="s">
        <v>10</v>
      </c>
      <c r="B213" s="25">
        <v>756566</v>
      </c>
      <c r="C213" s="24">
        <v>720577.57</v>
      </c>
      <c r="D213" s="68"/>
      <c r="E213" s="25">
        <v>687109</v>
      </c>
      <c r="F213" s="25">
        <v>714006.66</v>
      </c>
      <c r="G213" s="25"/>
      <c r="H213" s="25">
        <f>687019-7276</f>
        <v>679743</v>
      </c>
      <c r="I213" s="25">
        <v>651769.86</v>
      </c>
      <c r="J213" s="35"/>
      <c r="K213" s="25">
        <f>687019-102026</f>
        <v>584993</v>
      </c>
      <c r="L213" s="75">
        <v>595356.88</v>
      </c>
    </row>
    <row r="214" spans="1:12" s="6" customFormat="1" ht="16.5" customHeight="1" x14ac:dyDescent="0.45">
      <c r="A214" s="18" t="s">
        <v>11</v>
      </c>
      <c r="B214" s="25">
        <v>0</v>
      </c>
      <c r="C214" s="24">
        <v>26139.02</v>
      </c>
      <c r="D214" s="68"/>
      <c r="E214" s="25"/>
      <c r="F214" s="25"/>
      <c r="G214" s="25"/>
      <c r="H214" s="25"/>
      <c r="I214" s="25"/>
      <c r="J214" s="35"/>
      <c r="K214" s="25"/>
      <c r="L214" s="76"/>
    </row>
    <row r="215" spans="1:12" s="6" customFormat="1" ht="16.5" customHeight="1" x14ac:dyDescent="0.45">
      <c r="A215" s="18" t="s">
        <v>12</v>
      </c>
      <c r="B215" s="25">
        <v>211838</v>
      </c>
      <c r="C215" s="24">
        <v>228930.27</v>
      </c>
      <c r="D215" s="69"/>
      <c r="E215" s="25">
        <v>192391</v>
      </c>
      <c r="F215" s="25">
        <v>222302.96</v>
      </c>
      <c r="G215" s="25"/>
      <c r="H215" s="25">
        <f>+H213*0.28</f>
        <v>190328.04</v>
      </c>
      <c r="I215" s="70">
        <v>202014.55</v>
      </c>
      <c r="J215" s="68"/>
      <c r="K215" s="25">
        <f>+K213*0.28</f>
        <v>163798.04</v>
      </c>
      <c r="L215" s="70">
        <v>182541.2</v>
      </c>
    </row>
    <row r="216" spans="1:12" s="6" customFormat="1" ht="16.5" customHeight="1" x14ac:dyDescent="0.45">
      <c r="A216" s="30" t="s">
        <v>13</v>
      </c>
      <c r="B216" s="34">
        <f t="shared" ref="B216" si="173">SUM(B213:B215)</f>
        <v>968404</v>
      </c>
      <c r="C216" s="31">
        <f>SUM(C213:C215)</f>
        <v>975646.86</v>
      </c>
      <c r="D216" s="71"/>
      <c r="E216" s="31">
        <f>SUM(E213:E215)</f>
        <v>879500</v>
      </c>
      <c r="F216" s="31">
        <f>SUM(F213:F215)</f>
        <v>936309.62</v>
      </c>
      <c r="G216" s="32"/>
      <c r="H216" s="32">
        <f>SUM(H213:H215)</f>
        <v>870071.04</v>
      </c>
      <c r="I216" s="31">
        <f>SUM(I213:I215)</f>
        <v>853784.40999999992</v>
      </c>
      <c r="J216" s="34"/>
      <c r="K216" s="34">
        <f t="shared" ref="K216:L216" si="174">SUM(K213:K215)</f>
        <v>748791.04</v>
      </c>
      <c r="L216" s="31">
        <f t="shared" si="174"/>
        <v>777898.08000000007</v>
      </c>
    </row>
    <row r="217" spans="1:12" s="6" customFormat="1" ht="16.5" customHeight="1" x14ac:dyDescent="0.45">
      <c r="A217" s="18" t="s">
        <v>14</v>
      </c>
      <c r="B217" s="35"/>
      <c r="C217" s="24"/>
      <c r="D217" s="68"/>
      <c r="E217" s="24"/>
      <c r="F217" s="24"/>
      <c r="G217" s="25"/>
      <c r="H217" s="25"/>
      <c r="I217" s="24"/>
      <c r="J217" s="35"/>
      <c r="K217" s="35"/>
      <c r="L217" s="24"/>
    </row>
    <row r="218" spans="1:12" s="6" customFormat="1" ht="16.5" customHeight="1" x14ac:dyDescent="0.45">
      <c r="A218" s="18" t="s">
        <v>15</v>
      </c>
      <c r="B218" s="25">
        <v>1111</v>
      </c>
      <c r="C218" s="24">
        <v>1412</v>
      </c>
      <c r="D218" s="68"/>
      <c r="E218" s="24">
        <v>1111</v>
      </c>
      <c r="F218" s="24">
        <v>393.45</v>
      </c>
      <c r="G218" s="68"/>
      <c r="H218" s="24">
        <v>1111</v>
      </c>
      <c r="I218" s="25">
        <v>401.4</v>
      </c>
      <c r="J218" s="35"/>
      <c r="K218" s="24">
        <v>1111</v>
      </c>
      <c r="L218" s="24"/>
    </row>
    <row r="219" spans="1:12" s="6" customFormat="1" ht="16.5" customHeight="1" x14ac:dyDescent="0.45">
      <c r="A219" s="18" t="s">
        <v>16</v>
      </c>
      <c r="B219" s="25">
        <v>2700</v>
      </c>
      <c r="C219" s="24">
        <v>2309.2800000000002</v>
      </c>
      <c r="D219" s="68"/>
      <c r="E219" s="24">
        <v>2700</v>
      </c>
      <c r="F219" s="65">
        <v>4560.28</v>
      </c>
      <c r="G219" s="68"/>
      <c r="H219" s="24">
        <v>2700</v>
      </c>
      <c r="I219" s="65"/>
      <c r="J219" s="73"/>
      <c r="K219" s="24">
        <v>2700</v>
      </c>
      <c r="L219" s="47"/>
    </row>
    <row r="220" spans="1:12" s="6" customFormat="1" ht="16.5" customHeight="1" x14ac:dyDescent="0.45">
      <c r="A220" s="36" t="s">
        <v>17</v>
      </c>
      <c r="B220" s="37">
        <f t="shared" ref="B220:L220" si="175">SUM(B217:B219)</f>
        <v>3811</v>
      </c>
      <c r="C220" s="41">
        <f t="shared" si="175"/>
        <v>3721.28</v>
      </c>
      <c r="D220" s="79"/>
      <c r="E220" s="37">
        <f t="shared" si="175"/>
        <v>3811</v>
      </c>
      <c r="F220" s="40">
        <f t="shared" si="175"/>
        <v>4953.7299999999996</v>
      </c>
      <c r="G220" s="37"/>
      <c r="H220" s="37">
        <f t="shared" si="175"/>
        <v>3811</v>
      </c>
      <c r="I220" s="40">
        <f t="shared" si="175"/>
        <v>401.4</v>
      </c>
      <c r="J220" s="37"/>
      <c r="K220" s="37">
        <f t="shared" ref="K220" si="176">SUM(K217:K219)</f>
        <v>3811</v>
      </c>
      <c r="L220" s="48">
        <f t="shared" si="175"/>
        <v>0</v>
      </c>
    </row>
    <row r="221" spans="1:12" s="6" customFormat="1" ht="16.5" customHeight="1" x14ac:dyDescent="0.45">
      <c r="A221" s="18" t="s">
        <v>18</v>
      </c>
      <c r="B221" s="42"/>
      <c r="C221" s="24">
        <v>1695</v>
      </c>
      <c r="D221" s="80"/>
      <c r="E221" s="42"/>
      <c r="F221" s="44"/>
      <c r="G221" s="42"/>
      <c r="H221" s="42"/>
      <c r="I221" s="45"/>
      <c r="J221" s="42"/>
      <c r="K221" s="42"/>
      <c r="L221" s="47"/>
    </row>
    <row r="222" spans="1:12" s="6" customFormat="1" ht="16.5" customHeight="1" x14ac:dyDescent="0.45">
      <c r="A222" s="18" t="s">
        <v>19</v>
      </c>
      <c r="B222" s="42">
        <v>4500</v>
      </c>
      <c r="C222" s="81"/>
      <c r="D222" s="80"/>
      <c r="E222" s="42">
        <v>4500</v>
      </c>
      <c r="F222" s="44">
        <v>2500</v>
      </c>
      <c r="G222" s="42"/>
      <c r="H222" s="42">
        <v>4500</v>
      </c>
      <c r="I222" s="45"/>
      <c r="J222" s="42"/>
      <c r="K222" s="42">
        <v>4500</v>
      </c>
      <c r="L222" s="47"/>
    </row>
    <row r="223" spans="1:12" s="6" customFormat="1" ht="16.5" customHeight="1" x14ac:dyDescent="0.45">
      <c r="A223" s="36" t="s">
        <v>20</v>
      </c>
      <c r="B223" s="37">
        <f t="shared" ref="B223:C223" si="177">SUM(B221:B222)</f>
        <v>4500</v>
      </c>
      <c r="C223" s="37">
        <f t="shared" si="177"/>
        <v>1695</v>
      </c>
      <c r="D223" s="37"/>
      <c r="E223" s="37">
        <f t="shared" ref="E223:F223" si="178">SUM(E221:E222)</f>
        <v>4500</v>
      </c>
      <c r="F223" s="39">
        <f t="shared" si="178"/>
        <v>2500</v>
      </c>
      <c r="G223" s="37"/>
      <c r="H223" s="37">
        <f t="shared" ref="H223:I223" si="179">SUM(H221:H222)</f>
        <v>4500</v>
      </c>
      <c r="I223" s="40">
        <f t="shared" si="179"/>
        <v>0</v>
      </c>
      <c r="J223" s="37"/>
      <c r="K223" s="37">
        <f t="shared" ref="K223:L223" si="180">SUM(K221:K222)</f>
        <v>4500</v>
      </c>
      <c r="L223" s="48">
        <f t="shared" si="180"/>
        <v>0</v>
      </c>
    </row>
    <row r="224" spans="1:12" s="6" customFormat="1" ht="16.5" customHeight="1" x14ac:dyDescent="0.45">
      <c r="A224" s="18" t="s">
        <v>21</v>
      </c>
      <c r="B224" s="42"/>
      <c r="C224" s="42"/>
      <c r="D224" s="42"/>
      <c r="E224" s="42"/>
      <c r="F224" s="44"/>
      <c r="G224" s="42"/>
      <c r="H224" s="42"/>
      <c r="I224" s="45"/>
      <c r="J224" s="42"/>
      <c r="K224" s="42"/>
      <c r="L224" s="47"/>
    </row>
    <row r="225" spans="1:12" s="6" customFormat="1" ht="16.5" customHeight="1" x14ac:dyDescent="0.45">
      <c r="A225" s="36" t="s">
        <v>22</v>
      </c>
      <c r="B225" s="37">
        <f t="shared" ref="B225:C225" si="181">SUM(B224:B224)</f>
        <v>0</v>
      </c>
      <c r="C225" s="37">
        <f t="shared" si="181"/>
        <v>0</v>
      </c>
      <c r="D225" s="37"/>
      <c r="E225" s="37">
        <f t="shared" ref="E225:F225" si="182">SUM(E224:E224)</f>
        <v>0</v>
      </c>
      <c r="F225" s="39">
        <f t="shared" si="182"/>
        <v>0</v>
      </c>
      <c r="G225" s="37"/>
      <c r="H225" s="37">
        <f t="shared" ref="H225:I225" si="183">SUM(H224:H224)</f>
        <v>0</v>
      </c>
      <c r="I225" s="40">
        <f t="shared" si="183"/>
        <v>0</v>
      </c>
      <c r="J225" s="37"/>
      <c r="K225" s="37">
        <f t="shared" ref="K225:L225" si="184">SUM(K224:K224)</f>
        <v>0</v>
      </c>
      <c r="L225" s="48">
        <f t="shared" si="184"/>
        <v>0</v>
      </c>
    </row>
    <row r="226" spans="1:12" s="6" customFormat="1" ht="16.5" customHeight="1" x14ac:dyDescent="0.45">
      <c r="A226" s="49" t="s">
        <v>23</v>
      </c>
      <c r="B226" s="50">
        <f t="shared" ref="B226:C226" si="185">+B216+B220+B223+B225</f>
        <v>976715</v>
      </c>
      <c r="C226" s="50">
        <f t="shared" si="185"/>
        <v>981063.14</v>
      </c>
      <c r="D226" s="50"/>
      <c r="E226" s="50">
        <f t="shared" ref="E226:F226" si="186">+E216+E220+E223+E225</f>
        <v>887811</v>
      </c>
      <c r="F226" s="52">
        <f t="shared" si="186"/>
        <v>943763.35</v>
      </c>
      <c r="G226" s="50"/>
      <c r="H226" s="50">
        <f t="shared" ref="H226:I226" si="187">+H216+H220+H223+H225</f>
        <v>878382.04</v>
      </c>
      <c r="I226" s="53">
        <f t="shared" si="187"/>
        <v>854185.80999999994</v>
      </c>
      <c r="J226" s="50"/>
      <c r="K226" s="50">
        <f t="shared" ref="K226:L226" si="188">+K216+K220+K223+K225</f>
        <v>757102.04</v>
      </c>
      <c r="L226" s="54">
        <f t="shared" si="188"/>
        <v>777898.08000000007</v>
      </c>
    </row>
    <row r="227" spans="1:12" s="6" customFormat="1" ht="16.5" customHeight="1" x14ac:dyDescent="0.45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6"/>
      <c r="L227" s="17"/>
    </row>
    <row r="228" spans="1:12" s="6" customFormat="1" ht="16.5" customHeight="1" x14ac:dyDescent="0.45">
      <c r="A228" s="18" t="s">
        <v>36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20"/>
    </row>
    <row r="229" spans="1:12" s="6" customFormat="1" ht="16.5" customHeight="1" x14ac:dyDescent="0.45">
      <c r="A229" s="21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3"/>
    </row>
    <row r="230" spans="1:12" s="6" customFormat="1" ht="16.5" customHeight="1" x14ac:dyDescent="0.45">
      <c r="A230" s="18" t="s">
        <v>10</v>
      </c>
      <c r="B230" s="25">
        <v>754579</v>
      </c>
      <c r="C230" s="25">
        <v>561184.43999999994</v>
      </c>
      <c r="D230" s="25"/>
      <c r="E230" s="25">
        <v>678347</v>
      </c>
      <c r="F230" s="25">
        <v>638561.14</v>
      </c>
      <c r="G230" s="25"/>
      <c r="H230" s="25">
        <f>675236-34195</f>
        <v>641041</v>
      </c>
      <c r="I230" s="25">
        <v>664932.44999999995</v>
      </c>
      <c r="J230" s="66"/>
      <c r="K230" s="25">
        <f>675236-21825-34195</f>
        <v>619216</v>
      </c>
      <c r="L230" s="24">
        <f>510304.78+37</f>
        <v>510341.78</v>
      </c>
    </row>
    <row r="231" spans="1:12" s="6" customFormat="1" ht="16.5" customHeight="1" x14ac:dyDescent="0.45">
      <c r="A231" s="18" t="s">
        <v>11</v>
      </c>
      <c r="B231" s="25">
        <v>0</v>
      </c>
      <c r="C231" s="25">
        <v>0</v>
      </c>
      <c r="D231" s="25"/>
      <c r="E231" s="25"/>
      <c r="F231" s="25">
        <v>0</v>
      </c>
      <c r="G231" s="25"/>
      <c r="H231" s="25">
        <v>0</v>
      </c>
      <c r="I231" s="25">
        <v>700</v>
      </c>
      <c r="J231" s="25"/>
      <c r="K231" s="25">
        <v>0</v>
      </c>
      <c r="L231" s="24"/>
    </row>
    <row r="232" spans="1:12" s="6" customFormat="1" ht="16.5" customHeight="1" x14ac:dyDescent="0.45">
      <c r="A232" s="18" t="s">
        <v>12</v>
      </c>
      <c r="B232" s="25">
        <v>211282.24</v>
      </c>
      <c r="C232" s="25">
        <v>170586.84</v>
      </c>
      <c r="D232" s="25"/>
      <c r="E232" s="25">
        <v>189937</v>
      </c>
      <c r="F232" s="25">
        <v>207640.95</v>
      </c>
      <c r="G232" s="25"/>
      <c r="H232" s="25">
        <f>+H230*0.28</f>
        <v>179491.48</v>
      </c>
      <c r="I232" s="25">
        <v>199466.35</v>
      </c>
      <c r="J232" s="25"/>
      <c r="K232" s="25">
        <f>+K230*0.28</f>
        <v>173380.48000000001</v>
      </c>
      <c r="L232" s="24">
        <f>176234.93+0.53</f>
        <v>176235.46</v>
      </c>
    </row>
    <row r="233" spans="1:12" s="6" customFormat="1" ht="16.5" customHeight="1" x14ac:dyDescent="0.45">
      <c r="A233" s="30" t="s">
        <v>13</v>
      </c>
      <c r="B233" s="32">
        <f t="shared" ref="B233:C233" si="189">SUM(B230:B232)</f>
        <v>965861.24</v>
      </c>
      <c r="C233" s="37">
        <f t="shared" si="189"/>
        <v>731771.27999999991</v>
      </c>
      <c r="D233" s="37"/>
      <c r="E233" s="32">
        <f>SUM(E230:E232)</f>
        <v>868284</v>
      </c>
      <c r="F233" s="32">
        <f>SUM(F230:F232)</f>
        <v>846202.09000000008</v>
      </c>
      <c r="G233" s="32"/>
      <c r="H233" s="32">
        <f>SUM(H230:H232)</f>
        <v>820532.48</v>
      </c>
      <c r="I233" s="40">
        <f t="shared" ref="I233:L233" si="190">SUM(I230:I232)</f>
        <v>865098.79999999993</v>
      </c>
      <c r="J233" s="37"/>
      <c r="K233" s="32">
        <f t="shared" si="190"/>
        <v>792596.47999999998</v>
      </c>
      <c r="L233" s="41">
        <f t="shared" si="190"/>
        <v>686577.24</v>
      </c>
    </row>
    <row r="234" spans="1:12" s="6" customFormat="1" ht="16.5" customHeight="1" x14ac:dyDescent="0.45">
      <c r="A234" s="18" t="s">
        <v>14</v>
      </c>
      <c r="B234" s="25"/>
      <c r="C234" s="42"/>
      <c r="D234" s="42"/>
      <c r="E234" s="25"/>
      <c r="F234" s="25"/>
      <c r="G234" s="25"/>
      <c r="H234" s="25"/>
      <c r="I234" s="45"/>
      <c r="J234" s="42"/>
      <c r="K234" s="25"/>
      <c r="L234" s="78"/>
    </row>
    <row r="235" spans="1:12" s="6" customFormat="1" ht="16.5" customHeight="1" x14ac:dyDescent="0.45">
      <c r="A235" s="18" t="s">
        <v>15</v>
      </c>
      <c r="B235" s="25">
        <v>607</v>
      </c>
      <c r="C235" s="25">
        <v>152.29</v>
      </c>
      <c r="D235" s="42"/>
      <c r="E235" s="25">
        <v>607</v>
      </c>
      <c r="F235" s="25">
        <v>9.51</v>
      </c>
      <c r="G235" s="25"/>
      <c r="H235" s="25">
        <v>607</v>
      </c>
      <c r="I235" s="45"/>
      <c r="J235" s="42"/>
      <c r="K235" s="25">
        <v>607</v>
      </c>
      <c r="L235" s="24">
        <v>12.35</v>
      </c>
    </row>
    <row r="236" spans="1:12" s="6" customFormat="1" ht="16.5" customHeight="1" x14ac:dyDescent="0.45">
      <c r="A236" s="18" t="s">
        <v>16</v>
      </c>
      <c r="B236" s="25">
        <v>2580</v>
      </c>
      <c r="C236" s="25">
        <v>4965.34</v>
      </c>
      <c r="D236" s="42"/>
      <c r="E236" s="25">
        <v>2580</v>
      </c>
      <c r="F236" s="25">
        <v>2454.41</v>
      </c>
      <c r="G236" s="25"/>
      <c r="H236" s="25">
        <v>2580</v>
      </c>
      <c r="I236" s="25">
        <v>5046.49</v>
      </c>
      <c r="J236" s="42"/>
      <c r="K236" s="25">
        <v>2580</v>
      </c>
      <c r="L236" s="24">
        <v>2957.88</v>
      </c>
    </row>
    <row r="237" spans="1:12" s="6" customFormat="1" ht="16.5" customHeight="1" x14ac:dyDescent="0.45">
      <c r="A237" s="36" t="s">
        <v>17</v>
      </c>
      <c r="B237" s="37">
        <f t="shared" ref="B237:L237" si="191">SUM(B234:B236)</f>
        <v>3187</v>
      </c>
      <c r="C237" s="37">
        <f t="shared" si="191"/>
        <v>5117.63</v>
      </c>
      <c r="D237" s="37"/>
      <c r="E237" s="37">
        <f t="shared" si="191"/>
        <v>3187</v>
      </c>
      <c r="F237" s="39">
        <f t="shared" si="191"/>
        <v>2463.92</v>
      </c>
      <c r="G237" s="37"/>
      <c r="H237" s="37">
        <f t="shared" si="191"/>
        <v>3187</v>
      </c>
      <c r="I237" s="40">
        <f t="shared" si="191"/>
        <v>5046.49</v>
      </c>
      <c r="J237" s="37"/>
      <c r="K237" s="37">
        <f t="shared" ref="K237" si="192">SUM(K234:K236)</f>
        <v>3187</v>
      </c>
      <c r="L237" s="41">
        <f t="shared" si="191"/>
        <v>2970.23</v>
      </c>
    </row>
    <row r="238" spans="1:12" s="6" customFormat="1" ht="16.5" customHeight="1" x14ac:dyDescent="0.45">
      <c r="A238" s="18" t="s">
        <v>18</v>
      </c>
      <c r="B238" s="42"/>
      <c r="C238" s="42"/>
      <c r="D238" s="42"/>
      <c r="E238" s="42"/>
      <c r="F238" s="44"/>
      <c r="G238" s="42"/>
      <c r="H238" s="42"/>
      <c r="I238" s="45"/>
      <c r="J238" s="42"/>
      <c r="K238" s="42"/>
      <c r="L238" s="78"/>
    </row>
    <row r="239" spans="1:12" s="6" customFormat="1" ht="16.5" customHeight="1" x14ac:dyDescent="0.45">
      <c r="A239" s="18" t="s">
        <v>19</v>
      </c>
      <c r="B239" s="42">
        <v>4500</v>
      </c>
      <c r="C239" s="42">
        <v>500</v>
      </c>
      <c r="D239" s="42"/>
      <c r="E239" s="42">
        <v>4500</v>
      </c>
      <c r="F239" s="44">
        <v>500</v>
      </c>
      <c r="G239" s="42"/>
      <c r="H239" s="42">
        <v>4500</v>
      </c>
      <c r="I239" s="25">
        <v>800</v>
      </c>
      <c r="J239" s="42"/>
      <c r="K239" s="42">
        <v>4500</v>
      </c>
      <c r="L239" s="65">
        <v>180</v>
      </c>
    </row>
    <row r="240" spans="1:12" s="6" customFormat="1" ht="16.5" customHeight="1" x14ac:dyDescent="0.45">
      <c r="A240" s="36" t="s">
        <v>20</v>
      </c>
      <c r="B240" s="37">
        <f t="shared" ref="B240:C240" si="193">SUM(B238:B239)</f>
        <v>4500</v>
      </c>
      <c r="C240" s="37">
        <f t="shared" si="193"/>
        <v>500</v>
      </c>
      <c r="D240" s="37"/>
      <c r="E240" s="37">
        <f t="shared" ref="E240:F240" si="194">SUM(E238:E239)</f>
        <v>4500</v>
      </c>
      <c r="F240" s="39">
        <f t="shared" si="194"/>
        <v>500</v>
      </c>
      <c r="G240" s="37"/>
      <c r="H240" s="37">
        <f t="shared" ref="H240:I240" si="195">SUM(H238:H239)</f>
        <v>4500</v>
      </c>
      <c r="I240" s="40">
        <f t="shared" si="195"/>
        <v>800</v>
      </c>
      <c r="J240" s="37"/>
      <c r="K240" s="37">
        <f t="shared" ref="K240:L240" si="196">SUM(K238:K239)</f>
        <v>4500</v>
      </c>
      <c r="L240" s="48">
        <f t="shared" si="196"/>
        <v>180</v>
      </c>
    </row>
    <row r="241" spans="1:12" s="6" customFormat="1" ht="16.5" customHeight="1" x14ac:dyDescent="0.45">
      <c r="A241" s="18" t="s">
        <v>21</v>
      </c>
      <c r="B241" s="42"/>
      <c r="C241" s="42"/>
      <c r="D241" s="42"/>
      <c r="E241" s="42"/>
      <c r="F241" s="44"/>
      <c r="G241" s="42"/>
      <c r="H241" s="42"/>
      <c r="I241" s="45"/>
      <c r="J241" s="42"/>
      <c r="K241" s="42"/>
      <c r="L241" s="47"/>
    </row>
    <row r="242" spans="1:12" s="6" customFormat="1" ht="16.5" customHeight="1" x14ac:dyDescent="0.45">
      <c r="A242" s="36" t="s">
        <v>22</v>
      </c>
      <c r="B242" s="37">
        <f t="shared" ref="B242:C242" si="197">SUM(B241:B241)</f>
        <v>0</v>
      </c>
      <c r="C242" s="37">
        <f t="shared" si="197"/>
        <v>0</v>
      </c>
      <c r="D242" s="37"/>
      <c r="E242" s="37">
        <f t="shared" ref="E242:F242" si="198">SUM(E241:E241)</f>
        <v>0</v>
      </c>
      <c r="F242" s="39">
        <f t="shared" si="198"/>
        <v>0</v>
      </c>
      <c r="G242" s="37"/>
      <c r="H242" s="37">
        <f t="shared" ref="H242:I242" si="199">SUM(H241:H241)</f>
        <v>0</v>
      </c>
      <c r="I242" s="40">
        <f t="shared" si="199"/>
        <v>0</v>
      </c>
      <c r="J242" s="37"/>
      <c r="K242" s="37">
        <f t="shared" ref="K242:L242" si="200">SUM(K241:K241)</f>
        <v>0</v>
      </c>
      <c r="L242" s="48">
        <f t="shared" si="200"/>
        <v>0</v>
      </c>
    </row>
    <row r="243" spans="1:12" s="6" customFormat="1" ht="16.5" customHeight="1" x14ac:dyDescent="0.45">
      <c r="A243" s="49" t="s">
        <v>23</v>
      </c>
      <c r="B243" s="50">
        <f t="shared" ref="B243:C243" si="201">+B233+B237+B240+B242</f>
        <v>973548.24</v>
      </c>
      <c r="C243" s="50">
        <f t="shared" si="201"/>
        <v>737388.90999999992</v>
      </c>
      <c r="D243" s="50"/>
      <c r="E243" s="50">
        <f t="shared" ref="E243:F243" si="202">+E233+E237+E240+E242</f>
        <v>875971</v>
      </c>
      <c r="F243" s="52">
        <f t="shared" si="202"/>
        <v>849166.01000000013</v>
      </c>
      <c r="G243" s="50"/>
      <c r="H243" s="50">
        <f t="shared" ref="H243:I243" si="203">+H233+H237+H240+H242</f>
        <v>828219.48</v>
      </c>
      <c r="I243" s="53">
        <f t="shared" si="203"/>
        <v>870945.28999999992</v>
      </c>
      <c r="J243" s="50"/>
      <c r="K243" s="50">
        <f t="shared" ref="K243:L243" si="204">+K233+K237+K240+K242</f>
        <v>800283.48</v>
      </c>
      <c r="L243" s="54">
        <f t="shared" si="204"/>
        <v>689727.47</v>
      </c>
    </row>
    <row r="244" spans="1:12" s="6" customFormat="1" ht="16.5" customHeight="1" x14ac:dyDescent="0.45">
      <c r="A244" s="57"/>
      <c r="B244" s="58"/>
      <c r="C244" s="58"/>
      <c r="D244" s="58"/>
      <c r="E244" s="58"/>
      <c r="F244" s="58"/>
      <c r="G244" s="58"/>
      <c r="H244" s="58"/>
      <c r="I244" s="15"/>
      <c r="J244" s="15"/>
      <c r="K244" s="16"/>
      <c r="L244" s="17"/>
    </row>
    <row r="245" spans="1:12" s="6" customFormat="1" ht="16.5" customHeight="1" x14ac:dyDescent="0.45">
      <c r="A245" s="18" t="s">
        <v>37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20"/>
    </row>
    <row r="246" spans="1:12" s="6" customFormat="1" ht="16.5" customHeight="1" x14ac:dyDescent="0.45">
      <c r="A246" s="21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3"/>
    </row>
    <row r="247" spans="1:12" s="6" customFormat="1" ht="16.5" customHeight="1" x14ac:dyDescent="0.45">
      <c r="A247" s="18" t="s">
        <v>10</v>
      </c>
      <c r="B247" s="25">
        <v>160145</v>
      </c>
      <c r="C247" s="25">
        <v>124813.5</v>
      </c>
      <c r="D247" s="25"/>
      <c r="E247" s="25">
        <v>138936</v>
      </c>
      <c r="F247" s="25">
        <v>138976.26</v>
      </c>
      <c r="G247" s="25"/>
      <c r="H247" s="25">
        <v>138936</v>
      </c>
      <c r="I247" s="25">
        <v>133652.6</v>
      </c>
      <c r="J247" s="66"/>
      <c r="K247" s="25">
        <v>138936</v>
      </c>
      <c r="L247" s="27">
        <v>133440.25</v>
      </c>
    </row>
    <row r="248" spans="1:12" s="6" customFormat="1" ht="16.5" customHeight="1" x14ac:dyDescent="0.45">
      <c r="A248" s="18" t="s">
        <v>11</v>
      </c>
      <c r="B248" s="25">
        <v>242000</v>
      </c>
      <c r="C248" s="25">
        <v>190781.7</v>
      </c>
      <c r="D248" s="25"/>
      <c r="E248" s="25">
        <v>242000</v>
      </c>
      <c r="F248" s="25">
        <v>214668.43</v>
      </c>
      <c r="G248" s="25"/>
      <c r="H248" s="25">
        <v>242000</v>
      </c>
      <c r="I248" s="25">
        <v>209469.64</v>
      </c>
      <c r="J248" s="25"/>
      <c r="K248" s="25">
        <v>242000</v>
      </c>
      <c r="L248" s="27">
        <v>190022.66</v>
      </c>
    </row>
    <row r="249" spans="1:12" s="6" customFormat="1" ht="16.5" customHeight="1" x14ac:dyDescent="0.45">
      <c r="A249" s="18" t="s">
        <v>12</v>
      </c>
      <c r="B249" s="25">
        <v>44841</v>
      </c>
      <c r="C249" s="25">
        <v>38224</v>
      </c>
      <c r="D249" s="25"/>
      <c r="E249" s="25">
        <v>38902</v>
      </c>
      <c r="F249" s="25">
        <v>42757.9</v>
      </c>
      <c r="G249" s="25"/>
      <c r="H249" s="25">
        <v>38902</v>
      </c>
      <c r="I249" s="25">
        <v>44120.85</v>
      </c>
      <c r="J249" s="25"/>
      <c r="K249" s="25">
        <v>38902</v>
      </c>
      <c r="L249" s="27">
        <v>47071.199999999997</v>
      </c>
    </row>
    <row r="250" spans="1:12" s="6" customFormat="1" ht="16.5" customHeight="1" x14ac:dyDescent="0.45">
      <c r="A250" s="30" t="s">
        <v>13</v>
      </c>
      <c r="B250" s="32">
        <f t="shared" ref="B250" si="205">SUM(B247:B249)</f>
        <v>446986</v>
      </c>
      <c r="C250" s="32">
        <f>SUM(C247:C249)</f>
        <v>353819.2</v>
      </c>
      <c r="D250" s="32"/>
      <c r="E250" s="32">
        <f>SUM(E247:E249)</f>
        <v>419838</v>
      </c>
      <c r="F250" s="32">
        <f>SUM(F247:F249)</f>
        <v>396402.59</v>
      </c>
      <c r="G250" s="32"/>
      <c r="H250" s="32">
        <f>SUM(H247:H249)</f>
        <v>419838</v>
      </c>
      <c r="I250" s="61">
        <f>SUM(I247:I249)</f>
        <v>387243.08999999997</v>
      </c>
      <c r="J250" s="32"/>
      <c r="K250" s="32">
        <f>SUM(K247:K249)</f>
        <v>419838</v>
      </c>
      <c r="L250" s="31">
        <f t="shared" ref="L250" si="206">SUM(L247:L249)</f>
        <v>370534.11000000004</v>
      </c>
    </row>
    <row r="251" spans="1:12" s="6" customFormat="1" ht="16.5" customHeight="1" x14ac:dyDescent="0.45">
      <c r="A251" s="18" t="s">
        <v>14</v>
      </c>
      <c r="B251" s="25">
        <v>518</v>
      </c>
      <c r="C251" s="25">
        <v>1140.68</v>
      </c>
      <c r="D251" s="25"/>
      <c r="E251" s="25">
        <v>518</v>
      </c>
      <c r="F251" s="25">
        <v>1481.56</v>
      </c>
      <c r="G251" s="25"/>
      <c r="H251" s="25">
        <v>518</v>
      </c>
      <c r="I251" s="25">
        <v>373.77</v>
      </c>
      <c r="J251" s="25"/>
      <c r="K251" s="25">
        <v>518</v>
      </c>
      <c r="L251" s="27">
        <v>4486.76</v>
      </c>
    </row>
    <row r="252" spans="1:12" s="6" customFormat="1" ht="16.5" customHeight="1" x14ac:dyDescent="0.45">
      <c r="A252" s="18" t="s">
        <v>15</v>
      </c>
      <c r="B252" s="25">
        <v>2327</v>
      </c>
      <c r="C252" s="25">
        <v>827.83</v>
      </c>
      <c r="D252" s="25"/>
      <c r="E252" s="25">
        <v>2327</v>
      </c>
      <c r="F252" s="25">
        <v>315.95999999999998</v>
      </c>
      <c r="G252" s="25"/>
      <c r="H252" s="25">
        <v>2327</v>
      </c>
      <c r="I252" s="25">
        <v>407.94</v>
      </c>
      <c r="J252" s="25"/>
      <c r="K252" s="25">
        <v>2327</v>
      </c>
      <c r="L252" s="27">
        <v>523.44000000000005</v>
      </c>
    </row>
    <row r="253" spans="1:12" s="6" customFormat="1" ht="16.5" customHeight="1" x14ac:dyDescent="0.45">
      <c r="A253" s="18" t="s">
        <v>16</v>
      </c>
      <c r="B253" s="25">
        <v>1605</v>
      </c>
      <c r="C253" s="25">
        <v>1403.52</v>
      </c>
      <c r="D253" s="25"/>
      <c r="E253" s="25">
        <v>1605</v>
      </c>
      <c r="F253" s="25">
        <v>1605</v>
      </c>
      <c r="G253" s="25"/>
      <c r="H253" s="25">
        <v>1605</v>
      </c>
      <c r="I253" s="25">
        <v>1580.42</v>
      </c>
      <c r="J253" s="25"/>
      <c r="K253" s="25">
        <v>1605</v>
      </c>
      <c r="L253" s="27">
        <v>601.35</v>
      </c>
    </row>
    <row r="254" spans="1:12" s="6" customFormat="1" ht="16.5" customHeight="1" x14ac:dyDescent="0.45">
      <c r="A254" s="36" t="s">
        <v>17</v>
      </c>
      <c r="B254" s="37">
        <f t="shared" ref="B254:L254" si="207">SUM(B251:B253)</f>
        <v>4450</v>
      </c>
      <c r="C254" s="37">
        <f t="shared" si="207"/>
        <v>3372.03</v>
      </c>
      <c r="D254" s="37"/>
      <c r="E254" s="37">
        <f t="shared" si="207"/>
        <v>4450</v>
      </c>
      <c r="F254" s="39">
        <f t="shared" si="207"/>
        <v>3402.52</v>
      </c>
      <c r="G254" s="37"/>
      <c r="H254" s="37">
        <f t="shared" si="207"/>
        <v>4450</v>
      </c>
      <c r="I254" s="40">
        <f t="shared" si="207"/>
        <v>2362.13</v>
      </c>
      <c r="J254" s="37"/>
      <c r="K254" s="37">
        <f t="shared" si="207"/>
        <v>4450</v>
      </c>
      <c r="L254" s="41">
        <f t="shared" si="207"/>
        <v>5611.5500000000011</v>
      </c>
    </row>
    <row r="255" spans="1:12" s="6" customFormat="1" ht="16.5" customHeight="1" x14ac:dyDescent="0.45">
      <c r="A255" s="18" t="s">
        <v>18</v>
      </c>
      <c r="B255" s="42"/>
      <c r="C255" s="42"/>
      <c r="D255" s="42"/>
      <c r="E255" s="42"/>
      <c r="F255" s="44"/>
      <c r="G255" s="42"/>
      <c r="H255" s="42"/>
      <c r="I255" s="45"/>
      <c r="J255" s="42"/>
      <c r="K255" s="42"/>
      <c r="L255" s="78"/>
    </row>
    <row r="256" spans="1:12" s="6" customFormat="1" ht="16.5" customHeight="1" x14ac:dyDescent="0.45">
      <c r="A256" s="18" t="s">
        <v>19</v>
      </c>
      <c r="B256" s="42"/>
      <c r="C256" s="42">
        <v>18832</v>
      </c>
      <c r="D256" s="42"/>
      <c r="E256" s="42"/>
      <c r="F256" s="44"/>
      <c r="G256" s="42"/>
      <c r="H256" s="42"/>
      <c r="I256" s="45"/>
      <c r="J256" s="42"/>
      <c r="K256" s="42"/>
      <c r="L256" s="55">
        <v>2300</v>
      </c>
    </row>
    <row r="257" spans="1:12" s="6" customFormat="1" ht="16.5" customHeight="1" x14ac:dyDescent="0.45">
      <c r="A257" s="36" t="s">
        <v>20</v>
      </c>
      <c r="B257" s="37">
        <f t="shared" ref="B257:C257" si="208">SUM(B255:B256)</f>
        <v>0</v>
      </c>
      <c r="C257" s="37">
        <f t="shared" si="208"/>
        <v>18832</v>
      </c>
      <c r="D257" s="37"/>
      <c r="E257" s="37">
        <f t="shared" ref="E257:F257" si="209">SUM(E255:E256)</f>
        <v>0</v>
      </c>
      <c r="F257" s="39">
        <f t="shared" si="209"/>
        <v>0</v>
      </c>
      <c r="G257" s="37"/>
      <c r="H257" s="37">
        <f t="shared" ref="H257:I257" si="210">SUM(H255:H256)</f>
        <v>0</v>
      </c>
      <c r="I257" s="40">
        <f t="shared" si="210"/>
        <v>0</v>
      </c>
      <c r="J257" s="37"/>
      <c r="K257" s="37">
        <f t="shared" ref="K257:L257" si="211">SUM(K255:K256)</f>
        <v>0</v>
      </c>
      <c r="L257" s="48">
        <f t="shared" si="211"/>
        <v>2300</v>
      </c>
    </row>
    <row r="258" spans="1:12" s="6" customFormat="1" ht="16.5" customHeight="1" x14ac:dyDescent="0.45">
      <c r="A258" s="18" t="s">
        <v>21</v>
      </c>
      <c r="B258" s="42"/>
      <c r="C258" s="42"/>
      <c r="D258" s="42"/>
      <c r="E258" s="42"/>
      <c r="F258" s="44"/>
      <c r="G258" s="42"/>
      <c r="H258" s="42"/>
      <c r="I258" s="45"/>
      <c r="J258" s="42"/>
      <c r="K258" s="42"/>
      <c r="L258" s="47"/>
    </row>
    <row r="259" spans="1:12" s="6" customFormat="1" ht="16.5" customHeight="1" x14ac:dyDescent="0.45">
      <c r="A259" s="36" t="s">
        <v>22</v>
      </c>
      <c r="B259" s="37">
        <f t="shared" ref="B259:C259" si="212">SUM(B258:B258)</f>
        <v>0</v>
      </c>
      <c r="C259" s="37">
        <f t="shared" si="212"/>
        <v>0</v>
      </c>
      <c r="D259" s="37"/>
      <c r="E259" s="37">
        <f t="shared" ref="E259:F259" si="213">SUM(E258:E258)</f>
        <v>0</v>
      </c>
      <c r="F259" s="39">
        <f t="shared" si="213"/>
        <v>0</v>
      </c>
      <c r="G259" s="37"/>
      <c r="H259" s="37">
        <f t="shared" ref="H259:I259" si="214">SUM(H258:H258)</f>
        <v>0</v>
      </c>
      <c r="I259" s="40">
        <f t="shared" si="214"/>
        <v>0</v>
      </c>
      <c r="J259" s="37"/>
      <c r="K259" s="37">
        <f t="shared" ref="K259:L259" si="215">SUM(K258:K258)</f>
        <v>0</v>
      </c>
      <c r="L259" s="48">
        <f t="shared" si="215"/>
        <v>0</v>
      </c>
    </row>
    <row r="260" spans="1:12" s="6" customFormat="1" ht="16.5" customHeight="1" x14ac:dyDescent="0.45">
      <c r="A260" s="49" t="s">
        <v>23</v>
      </c>
      <c r="B260" s="50">
        <f t="shared" ref="B260:C260" si="216">+B250+B254+B257+B259</f>
        <v>451436</v>
      </c>
      <c r="C260" s="50">
        <f t="shared" si="216"/>
        <v>376023.23000000004</v>
      </c>
      <c r="D260" s="50"/>
      <c r="E260" s="50">
        <f t="shared" ref="E260:F260" si="217">+E250+E254+E257+E259</f>
        <v>424288</v>
      </c>
      <c r="F260" s="52">
        <f t="shared" si="217"/>
        <v>399805.11000000004</v>
      </c>
      <c r="G260" s="50"/>
      <c r="H260" s="50">
        <f t="shared" ref="H260:I260" si="218">+H250+H254+H257+H259</f>
        <v>424288</v>
      </c>
      <c r="I260" s="53">
        <f t="shared" si="218"/>
        <v>389605.22</v>
      </c>
      <c r="J260" s="50"/>
      <c r="K260" s="50">
        <f t="shared" ref="K260:L260" si="219">+K250+K254+K257+K259</f>
        <v>424288</v>
      </c>
      <c r="L260" s="54">
        <f t="shared" si="219"/>
        <v>378445.66000000003</v>
      </c>
    </row>
    <row r="261" spans="1:12" s="6" customFormat="1" ht="16.5" customHeight="1" x14ac:dyDescent="0.45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6"/>
      <c r="L261" s="17"/>
    </row>
    <row r="262" spans="1:12" s="6" customFormat="1" ht="16.5" customHeight="1" x14ac:dyDescent="0.45">
      <c r="A262" s="18" t="s">
        <v>38</v>
      </c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20"/>
    </row>
    <row r="263" spans="1:12" s="6" customFormat="1" ht="16.5" customHeight="1" x14ac:dyDescent="0.45">
      <c r="A263" s="21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3"/>
    </row>
    <row r="264" spans="1:12" s="6" customFormat="1" ht="16.5" customHeight="1" x14ac:dyDescent="0.45">
      <c r="A264" s="18" t="s">
        <v>10</v>
      </c>
      <c r="B264" s="25">
        <v>50711</v>
      </c>
      <c r="C264" s="25">
        <v>48369.97</v>
      </c>
      <c r="D264" s="25"/>
      <c r="E264" s="25">
        <v>50711</v>
      </c>
      <c r="F264" s="25">
        <v>50711.03</v>
      </c>
      <c r="G264" s="25"/>
      <c r="H264" s="25">
        <v>50711</v>
      </c>
      <c r="I264" s="25">
        <v>50711.08</v>
      </c>
      <c r="J264" s="66"/>
      <c r="K264" s="25">
        <v>50711</v>
      </c>
      <c r="L264" s="27">
        <v>50711.040000000001</v>
      </c>
    </row>
    <row r="265" spans="1:12" s="6" customFormat="1" ht="16.5" customHeight="1" x14ac:dyDescent="0.45">
      <c r="A265" s="18" t="s">
        <v>11</v>
      </c>
      <c r="B265" s="25"/>
      <c r="C265" s="25">
        <v>0</v>
      </c>
      <c r="D265" s="25"/>
      <c r="E265" s="25"/>
      <c r="F265" s="25">
        <v>0</v>
      </c>
      <c r="G265" s="25"/>
      <c r="H265" s="25"/>
      <c r="I265" s="25">
        <v>0</v>
      </c>
      <c r="J265" s="25"/>
      <c r="K265" s="25"/>
      <c r="L265" s="27"/>
    </row>
    <row r="266" spans="1:12" s="6" customFormat="1" ht="16.5" customHeight="1" x14ac:dyDescent="0.45">
      <c r="A266" s="18" t="s">
        <v>12</v>
      </c>
      <c r="B266" s="25">
        <v>14199</v>
      </c>
      <c r="C266" s="25">
        <v>13773.67</v>
      </c>
      <c r="D266" s="25"/>
      <c r="E266" s="25">
        <v>14199</v>
      </c>
      <c r="F266" s="25">
        <v>15788.32</v>
      </c>
      <c r="G266" s="25"/>
      <c r="H266" s="25">
        <v>14199</v>
      </c>
      <c r="I266" s="25">
        <v>15905.9</v>
      </c>
      <c r="J266" s="25"/>
      <c r="K266" s="25">
        <v>14199</v>
      </c>
      <c r="L266" s="27">
        <v>16862.919999999998</v>
      </c>
    </row>
    <row r="267" spans="1:12" s="6" customFormat="1" ht="16.5" customHeight="1" x14ac:dyDescent="0.45">
      <c r="A267" s="30" t="s">
        <v>13</v>
      </c>
      <c r="B267" s="32">
        <f t="shared" ref="B267:C267" si="220">SUM(B264:B266)</f>
        <v>64910</v>
      </c>
      <c r="C267" s="37">
        <f t="shared" si="220"/>
        <v>62143.64</v>
      </c>
      <c r="D267" s="37"/>
      <c r="E267" s="32">
        <f>SUM(E264:E266)</f>
        <v>64910</v>
      </c>
      <c r="F267" s="32">
        <f>SUM(F264:F266)</f>
        <v>66499.350000000006</v>
      </c>
      <c r="G267" s="32"/>
      <c r="H267" s="32">
        <f>SUM(H264:H266)</f>
        <v>64910</v>
      </c>
      <c r="I267" s="40">
        <f t="shared" ref="I267:L267" si="221">SUM(I264:I266)</f>
        <v>66616.98</v>
      </c>
      <c r="J267" s="37"/>
      <c r="K267" s="32">
        <f>SUM(K264:K266)</f>
        <v>64910</v>
      </c>
      <c r="L267" s="41">
        <f t="shared" si="221"/>
        <v>67573.959999999992</v>
      </c>
    </row>
    <row r="268" spans="1:12" s="6" customFormat="1" ht="16.5" customHeight="1" x14ac:dyDescent="0.45">
      <c r="A268" s="18" t="s">
        <v>14</v>
      </c>
      <c r="B268" s="25">
        <v>0</v>
      </c>
      <c r="C268" s="42"/>
      <c r="D268" s="42"/>
      <c r="E268" s="25"/>
      <c r="F268" s="25">
        <v>0</v>
      </c>
      <c r="G268" s="25"/>
      <c r="H268" s="25"/>
      <c r="I268" s="45"/>
      <c r="J268" s="42"/>
      <c r="K268" s="25"/>
      <c r="L268" s="78"/>
    </row>
    <row r="269" spans="1:12" s="6" customFormat="1" ht="16.5" customHeight="1" x14ac:dyDescent="0.45">
      <c r="A269" s="18" t="s">
        <v>15</v>
      </c>
      <c r="B269" s="25"/>
      <c r="C269" s="42"/>
      <c r="D269" s="42"/>
      <c r="E269" s="25"/>
      <c r="F269" s="25"/>
      <c r="G269" s="25"/>
      <c r="H269" s="25"/>
      <c r="I269" s="45"/>
      <c r="J269" s="42"/>
      <c r="K269" s="25"/>
      <c r="L269" s="78"/>
    </row>
    <row r="270" spans="1:12" s="6" customFormat="1" ht="16.5" customHeight="1" x14ac:dyDescent="0.45">
      <c r="A270" s="18" t="s">
        <v>16</v>
      </c>
      <c r="B270" s="25">
        <v>900</v>
      </c>
      <c r="C270" s="42"/>
      <c r="D270" s="42"/>
      <c r="E270" s="25">
        <v>900</v>
      </c>
      <c r="F270" s="25">
        <v>900</v>
      </c>
      <c r="G270" s="25"/>
      <c r="H270" s="25">
        <v>900</v>
      </c>
      <c r="I270" s="25">
        <v>897.91</v>
      </c>
      <c r="J270" s="42"/>
      <c r="K270" s="25">
        <v>900</v>
      </c>
      <c r="L270" s="55">
        <v>325.91000000000003</v>
      </c>
    </row>
    <row r="271" spans="1:12" s="6" customFormat="1" ht="16.5" customHeight="1" x14ac:dyDescent="0.45">
      <c r="A271" s="36" t="s">
        <v>17</v>
      </c>
      <c r="B271" s="37">
        <f t="shared" ref="B271:L271" si="222">SUM(B268:B270)</f>
        <v>900</v>
      </c>
      <c r="C271" s="37">
        <f t="shared" si="222"/>
        <v>0</v>
      </c>
      <c r="D271" s="37"/>
      <c r="E271" s="37">
        <f t="shared" si="222"/>
        <v>900</v>
      </c>
      <c r="F271" s="39">
        <f t="shared" si="222"/>
        <v>900</v>
      </c>
      <c r="G271" s="37"/>
      <c r="H271" s="37">
        <f t="shared" si="222"/>
        <v>900</v>
      </c>
      <c r="I271" s="40">
        <f t="shared" si="222"/>
        <v>897.91</v>
      </c>
      <c r="J271" s="37"/>
      <c r="K271" s="37">
        <f t="shared" si="222"/>
        <v>900</v>
      </c>
      <c r="L271" s="48">
        <f t="shared" si="222"/>
        <v>325.91000000000003</v>
      </c>
    </row>
    <row r="272" spans="1:12" s="6" customFormat="1" ht="16.5" customHeight="1" x14ac:dyDescent="0.45">
      <c r="A272" s="18" t="s">
        <v>18</v>
      </c>
      <c r="B272" s="42"/>
      <c r="C272" s="42"/>
      <c r="D272" s="42"/>
      <c r="E272" s="42"/>
      <c r="F272" s="44"/>
      <c r="G272" s="42"/>
      <c r="H272" s="42"/>
      <c r="I272" s="45"/>
      <c r="J272" s="42"/>
      <c r="K272" s="42"/>
      <c r="L272" s="47"/>
    </row>
    <row r="273" spans="1:12" s="6" customFormat="1" ht="16.5" customHeight="1" x14ac:dyDescent="0.45">
      <c r="A273" s="18" t="s">
        <v>19</v>
      </c>
      <c r="B273" s="42"/>
      <c r="C273" s="42"/>
      <c r="D273" s="42"/>
      <c r="E273" s="42"/>
      <c r="F273" s="44"/>
      <c r="G273" s="42"/>
      <c r="H273" s="42"/>
      <c r="I273" s="45"/>
      <c r="J273" s="42"/>
      <c r="K273" s="42"/>
      <c r="L273" s="47"/>
    </row>
    <row r="274" spans="1:12" s="6" customFormat="1" ht="16.5" customHeight="1" x14ac:dyDescent="0.45">
      <c r="A274" s="36" t="s">
        <v>20</v>
      </c>
      <c r="B274" s="37">
        <f t="shared" ref="B274:C274" si="223">SUM(B272:B273)</f>
        <v>0</v>
      </c>
      <c r="C274" s="37">
        <f t="shared" si="223"/>
        <v>0</v>
      </c>
      <c r="D274" s="37"/>
      <c r="E274" s="37">
        <f t="shared" ref="E274:F274" si="224">SUM(E272:E273)</f>
        <v>0</v>
      </c>
      <c r="F274" s="39">
        <f t="shared" si="224"/>
        <v>0</v>
      </c>
      <c r="G274" s="37"/>
      <c r="H274" s="37">
        <f t="shared" ref="H274:I274" si="225">SUM(H272:H273)</f>
        <v>0</v>
      </c>
      <c r="I274" s="40">
        <f t="shared" si="225"/>
        <v>0</v>
      </c>
      <c r="J274" s="37"/>
      <c r="K274" s="37">
        <f t="shared" ref="K274:L274" si="226">SUM(K272:K273)</f>
        <v>0</v>
      </c>
      <c r="L274" s="48">
        <f t="shared" si="226"/>
        <v>0</v>
      </c>
    </row>
    <row r="275" spans="1:12" s="6" customFormat="1" ht="16.5" customHeight="1" x14ac:dyDescent="0.45">
      <c r="A275" s="18" t="s">
        <v>21</v>
      </c>
      <c r="B275" s="42"/>
      <c r="C275" s="42"/>
      <c r="D275" s="42"/>
      <c r="E275" s="42"/>
      <c r="F275" s="44"/>
      <c r="G275" s="42"/>
      <c r="H275" s="42"/>
      <c r="I275" s="45"/>
      <c r="J275" s="42"/>
      <c r="K275" s="42"/>
      <c r="L275" s="47"/>
    </row>
    <row r="276" spans="1:12" s="6" customFormat="1" ht="16.5" customHeight="1" x14ac:dyDescent="0.45">
      <c r="A276" s="36" t="s">
        <v>22</v>
      </c>
      <c r="B276" s="37">
        <f t="shared" ref="B276:C276" si="227">SUM(B275:B275)</f>
        <v>0</v>
      </c>
      <c r="C276" s="37">
        <f t="shared" si="227"/>
        <v>0</v>
      </c>
      <c r="D276" s="37"/>
      <c r="E276" s="37">
        <f t="shared" ref="E276:F276" si="228">SUM(E275:E275)</f>
        <v>0</v>
      </c>
      <c r="F276" s="39">
        <f t="shared" si="228"/>
        <v>0</v>
      </c>
      <c r="G276" s="37"/>
      <c r="H276" s="37">
        <f t="shared" ref="H276:I276" si="229">SUM(H275:H275)</f>
        <v>0</v>
      </c>
      <c r="I276" s="40">
        <f t="shared" si="229"/>
        <v>0</v>
      </c>
      <c r="J276" s="37"/>
      <c r="K276" s="37">
        <f t="shared" ref="K276:L276" si="230">SUM(K275:K275)</f>
        <v>0</v>
      </c>
      <c r="L276" s="48">
        <f t="shared" si="230"/>
        <v>0</v>
      </c>
    </row>
    <row r="277" spans="1:12" s="6" customFormat="1" ht="16.5" customHeight="1" x14ac:dyDescent="0.45">
      <c r="A277" s="49" t="s">
        <v>23</v>
      </c>
      <c r="B277" s="50">
        <f t="shared" ref="B277:C277" si="231">+B267+B271+B274+B276</f>
        <v>65810</v>
      </c>
      <c r="C277" s="50">
        <f t="shared" si="231"/>
        <v>62143.64</v>
      </c>
      <c r="D277" s="50"/>
      <c r="E277" s="50">
        <f t="shared" ref="E277:F277" si="232">+E267+E271+E274+E276</f>
        <v>65810</v>
      </c>
      <c r="F277" s="52">
        <f t="shared" si="232"/>
        <v>67399.350000000006</v>
      </c>
      <c r="G277" s="50"/>
      <c r="H277" s="50">
        <f t="shared" ref="H277:I277" si="233">+H267+H271+H274+H276</f>
        <v>65810</v>
      </c>
      <c r="I277" s="53">
        <f t="shared" si="233"/>
        <v>67514.89</v>
      </c>
      <c r="J277" s="50"/>
      <c r="K277" s="50">
        <f t="shared" ref="K277:L277" si="234">+K267+K271+K274+K276</f>
        <v>65810</v>
      </c>
      <c r="L277" s="54">
        <f t="shared" si="234"/>
        <v>67899.87</v>
      </c>
    </row>
    <row r="278" spans="1:12" s="6" customFormat="1" ht="16.5" hidden="1" customHeight="1" x14ac:dyDescent="0.45">
      <c r="A278" s="57"/>
      <c r="B278" s="58"/>
      <c r="C278" s="58"/>
      <c r="D278" s="58"/>
      <c r="E278" s="58"/>
      <c r="F278" s="58"/>
      <c r="G278" s="58"/>
      <c r="H278" s="58"/>
      <c r="I278" s="15"/>
      <c r="J278" s="15"/>
      <c r="K278" s="16"/>
      <c r="L278" s="17"/>
    </row>
    <row r="279" spans="1:12" s="6" customFormat="1" ht="16.5" hidden="1" customHeight="1" x14ac:dyDescent="0.45">
      <c r="A279" s="18" t="s">
        <v>39</v>
      </c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20"/>
    </row>
    <row r="280" spans="1:12" s="6" customFormat="1" ht="16.5" hidden="1" customHeight="1" x14ac:dyDescent="0.45">
      <c r="A280" s="21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3"/>
    </row>
    <row r="281" spans="1:12" s="6" customFormat="1" ht="16.5" hidden="1" customHeight="1" x14ac:dyDescent="0.45">
      <c r="A281" s="18" t="s">
        <v>10</v>
      </c>
      <c r="B281" s="25"/>
      <c r="C281" s="25"/>
      <c r="D281" s="25"/>
      <c r="E281" s="25"/>
      <c r="F281" s="25"/>
      <c r="G281" s="25"/>
      <c r="H281" s="25"/>
      <c r="I281" s="59"/>
      <c r="J281" s="66"/>
      <c r="K281" s="25"/>
      <c r="L281" s="29"/>
    </row>
    <row r="282" spans="1:12" s="6" customFormat="1" ht="16.5" hidden="1" customHeight="1" x14ac:dyDescent="0.45">
      <c r="A282" s="18" t="s">
        <v>11</v>
      </c>
      <c r="B282" s="25"/>
      <c r="C282" s="25"/>
      <c r="D282" s="25"/>
      <c r="E282" s="25"/>
      <c r="F282" s="25"/>
      <c r="G282" s="25"/>
      <c r="H282" s="25"/>
      <c r="I282" s="60"/>
      <c r="J282" s="25"/>
      <c r="K282" s="25"/>
      <c r="L282" s="29"/>
    </row>
    <row r="283" spans="1:12" s="6" customFormat="1" ht="16.5" hidden="1" customHeight="1" x14ac:dyDescent="0.45">
      <c r="A283" s="18" t="s">
        <v>12</v>
      </c>
      <c r="B283" s="25"/>
      <c r="C283" s="25"/>
      <c r="D283" s="25"/>
      <c r="E283" s="25"/>
      <c r="F283" s="25"/>
      <c r="G283" s="25"/>
      <c r="H283" s="25"/>
      <c r="I283" s="60"/>
      <c r="J283" s="25"/>
      <c r="K283" s="25"/>
      <c r="L283" s="29"/>
    </row>
    <row r="284" spans="1:12" s="6" customFormat="1" ht="16.5" hidden="1" customHeight="1" x14ac:dyDescent="0.45">
      <c r="A284" s="30" t="s">
        <v>13</v>
      </c>
      <c r="B284" s="25">
        <f t="shared" ref="B284" si="235">SUM(B281:B283)</f>
        <v>0</v>
      </c>
      <c r="C284" s="25">
        <f>SUM(C281:C283)</f>
        <v>0</v>
      </c>
      <c r="D284" s="25"/>
      <c r="E284" s="25">
        <f>SUM(E281:E283)</f>
        <v>0</v>
      </c>
      <c r="F284" s="25">
        <f>SUM(F281:F283)</f>
        <v>0</v>
      </c>
      <c r="G284" s="25"/>
      <c r="H284" s="25">
        <f>SUM(H281:H283)</f>
        <v>0</v>
      </c>
      <c r="I284" s="60">
        <f>SUM(I281:I283)</f>
        <v>0</v>
      </c>
      <c r="J284" s="25"/>
      <c r="K284" s="25">
        <f t="shared" ref="K284:L284" si="236">SUM(K281:K283)</f>
        <v>0</v>
      </c>
      <c r="L284" s="29">
        <f t="shared" si="236"/>
        <v>0</v>
      </c>
    </row>
    <row r="285" spans="1:12" s="6" customFormat="1" ht="16.5" hidden="1" customHeight="1" x14ac:dyDescent="0.45">
      <c r="A285" s="18" t="s">
        <v>14</v>
      </c>
      <c r="B285" s="25"/>
      <c r="C285" s="25"/>
      <c r="D285" s="25"/>
      <c r="E285" s="25"/>
      <c r="F285" s="25"/>
      <c r="G285" s="25"/>
      <c r="H285" s="25"/>
      <c r="I285" s="60"/>
      <c r="J285" s="25"/>
      <c r="K285" s="25"/>
      <c r="L285" s="29"/>
    </row>
    <row r="286" spans="1:12" s="6" customFormat="1" ht="16.5" hidden="1" customHeight="1" x14ac:dyDescent="0.45">
      <c r="A286" s="18" t="s">
        <v>15</v>
      </c>
      <c r="B286" s="25"/>
      <c r="C286" s="25"/>
      <c r="D286" s="25"/>
      <c r="E286" s="25"/>
      <c r="F286" s="25"/>
      <c r="G286" s="25"/>
      <c r="H286" s="25"/>
      <c r="I286" s="60"/>
      <c r="J286" s="25"/>
      <c r="K286" s="25"/>
      <c r="L286" s="29"/>
    </row>
    <row r="287" spans="1:12" s="6" customFormat="1" ht="16.5" hidden="1" customHeight="1" x14ac:dyDescent="0.45">
      <c r="A287" s="18" t="s">
        <v>16</v>
      </c>
      <c r="B287" s="25"/>
      <c r="C287" s="25"/>
      <c r="D287" s="25"/>
      <c r="E287" s="25"/>
      <c r="F287" s="25"/>
      <c r="G287" s="25"/>
      <c r="H287" s="25"/>
      <c r="I287" s="60"/>
      <c r="J287" s="25"/>
      <c r="K287" s="25"/>
      <c r="L287" s="29"/>
    </row>
    <row r="288" spans="1:12" s="6" customFormat="1" ht="16.5" hidden="1" customHeight="1" x14ac:dyDescent="0.45">
      <c r="A288" s="36" t="s">
        <v>17</v>
      </c>
      <c r="B288" s="42">
        <f t="shared" ref="B288:L288" si="237">SUM(B285:B287)</f>
        <v>0</v>
      </c>
      <c r="C288" s="42">
        <f t="shared" si="237"/>
        <v>0</v>
      </c>
      <c r="D288" s="42"/>
      <c r="E288" s="42">
        <f t="shared" si="237"/>
        <v>0</v>
      </c>
      <c r="F288" s="44">
        <f t="shared" si="237"/>
        <v>0</v>
      </c>
      <c r="G288" s="42"/>
      <c r="H288" s="42">
        <f t="shared" si="237"/>
        <v>0</v>
      </c>
      <c r="I288" s="45">
        <f t="shared" si="237"/>
        <v>0</v>
      </c>
      <c r="J288" s="42"/>
      <c r="K288" s="42">
        <f t="shared" si="237"/>
        <v>0</v>
      </c>
      <c r="L288" s="47">
        <f t="shared" si="237"/>
        <v>0</v>
      </c>
    </row>
    <row r="289" spans="1:12" s="6" customFormat="1" ht="16.5" hidden="1" customHeight="1" x14ac:dyDescent="0.45">
      <c r="A289" s="18" t="s">
        <v>18</v>
      </c>
      <c r="B289" s="42"/>
      <c r="C289" s="42"/>
      <c r="D289" s="42"/>
      <c r="E289" s="42"/>
      <c r="F289" s="44"/>
      <c r="G289" s="42"/>
      <c r="H289" s="42"/>
      <c r="I289" s="45"/>
      <c r="J289" s="42"/>
      <c r="K289" s="42"/>
      <c r="L289" s="47"/>
    </row>
    <row r="290" spans="1:12" s="6" customFormat="1" ht="16.5" hidden="1" customHeight="1" x14ac:dyDescent="0.45">
      <c r="A290" s="18" t="s">
        <v>19</v>
      </c>
      <c r="B290" s="42"/>
      <c r="C290" s="42"/>
      <c r="D290" s="42"/>
      <c r="E290" s="42"/>
      <c r="F290" s="44"/>
      <c r="G290" s="42"/>
      <c r="H290" s="42"/>
      <c r="I290" s="45"/>
      <c r="J290" s="42"/>
      <c r="K290" s="42"/>
      <c r="L290" s="47"/>
    </row>
    <row r="291" spans="1:12" s="6" customFormat="1" ht="16.5" hidden="1" customHeight="1" x14ac:dyDescent="0.45">
      <c r="A291" s="36" t="s">
        <v>20</v>
      </c>
      <c r="B291" s="42">
        <f t="shared" ref="B291:C291" si="238">SUM(B289:B290)</f>
        <v>0</v>
      </c>
      <c r="C291" s="42">
        <f t="shared" si="238"/>
        <v>0</v>
      </c>
      <c r="D291" s="42"/>
      <c r="E291" s="42">
        <f t="shared" ref="E291:F291" si="239">SUM(E289:E290)</f>
        <v>0</v>
      </c>
      <c r="F291" s="44">
        <f t="shared" si="239"/>
        <v>0</v>
      </c>
      <c r="G291" s="42"/>
      <c r="H291" s="42">
        <f t="shared" ref="H291:I291" si="240">SUM(H289:H290)</f>
        <v>0</v>
      </c>
      <c r="I291" s="45">
        <f t="shared" si="240"/>
        <v>0</v>
      </c>
      <c r="J291" s="42"/>
      <c r="K291" s="42">
        <f t="shared" ref="K291:L291" si="241">SUM(K289:K290)</f>
        <v>0</v>
      </c>
      <c r="L291" s="47">
        <f t="shared" si="241"/>
        <v>0</v>
      </c>
    </row>
    <row r="292" spans="1:12" s="6" customFormat="1" ht="16.5" hidden="1" customHeight="1" x14ac:dyDescent="0.45">
      <c r="A292" s="18" t="s">
        <v>21</v>
      </c>
      <c r="B292" s="42"/>
      <c r="C292" s="42"/>
      <c r="D292" s="42"/>
      <c r="E292" s="42"/>
      <c r="F292" s="44"/>
      <c r="G292" s="42"/>
      <c r="H292" s="42"/>
      <c r="I292" s="45"/>
      <c r="J292" s="42"/>
      <c r="K292" s="42"/>
      <c r="L292" s="47"/>
    </row>
    <row r="293" spans="1:12" s="6" customFormat="1" ht="16.5" hidden="1" customHeight="1" x14ac:dyDescent="0.45">
      <c r="A293" s="36" t="s">
        <v>22</v>
      </c>
      <c r="B293" s="42">
        <f t="shared" ref="B293:C293" si="242">SUM(B292:B292)</f>
        <v>0</v>
      </c>
      <c r="C293" s="42">
        <f t="shared" si="242"/>
        <v>0</v>
      </c>
      <c r="D293" s="42"/>
      <c r="E293" s="42">
        <f t="shared" ref="E293:F293" si="243">SUM(E292:E292)</f>
        <v>0</v>
      </c>
      <c r="F293" s="44">
        <f t="shared" si="243"/>
        <v>0</v>
      </c>
      <c r="G293" s="42"/>
      <c r="H293" s="42">
        <f t="shared" ref="H293:I293" si="244">SUM(H292:H292)</f>
        <v>0</v>
      </c>
      <c r="I293" s="45">
        <f t="shared" si="244"/>
        <v>0</v>
      </c>
      <c r="J293" s="42"/>
      <c r="K293" s="42">
        <f t="shared" ref="K293:L293" si="245">SUM(K292:K292)</f>
        <v>0</v>
      </c>
      <c r="L293" s="47">
        <f t="shared" si="245"/>
        <v>0</v>
      </c>
    </row>
    <row r="294" spans="1:12" s="6" customFormat="1" ht="16.5" hidden="1" customHeight="1" x14ac:dyDescent="0.45">
      <c r="A294" s="49" t="s">
        <v>23</v>
      </c>
      <c r="B294" s="82">
        <f t="shared" ref="B294:C294" si="246">+B284+B288+B291+B293</f>
        <v>0</v>
      </c>
      <c r="C294" s="82">
        <f t="shared" si="246"/>
        <v>0</v>
      </c>
      <c r="D294" s="82"/>
      <c r="E294" s="82">
        <f t="shared" ref="E294:F294" si="247">+E284+E288+E291+E293</f>
        <v>0</v>
      </c>
      <c r="F294" s="83">
        <f t="shared" si="247"/>
        <v>0</v>
      </c>
      <c r="G294" s="82"/>
      <c r="H294" s="82">
        <f t="shared" ref="H294:I294" si="248">+H284+H288+H291+H293</f>
        <v>0</v>
      </c>
      <c r="I294" s="84">
        <f t="shared" si="248"/>
        <v>0</v>
      </c>
      <c r="J294" s="82"/>
      <c r="K294" s="82">
        <f t="shared" ref="K294:L294" si="249">+K284+K288+K291+K293</f>
        <v>0</v>
      </c>
      <c r="L294" s="85">
        <f t="shared" si="249"/>
        <v>0</v>
      </c>
    </row>
    <row r="295" spans="1:12" s="6" customFormat="1" ht="34.5" x14ac:dyDescent="0.45">
      <c r="B295" s="2"/>
      <c r="K295" s="86"/>
      <c r="L295" s="86"/>
    </row>
    <row r="296" spans="1:12" s="6" customFormat="1" ht="34.5" x14ac:dyDescent="0.45">
      <c r="B296" s="2"/>
      <c r="K296" s="86"/>
      <c r="L296" s="86"/>
    </row>
    <row r="297" spans="1:12" s="6" customFormat="1" ht="34.5" x14ac:dyDescent="0.45">
      <c r="B297" s="2"/>
      <c r="K297" s="86"/>
      <c r="L297" s="86"/>
    </row>
    <row r="298" spans="1:12" s="6" customFormat="1" ht="34.5" x14ac:dyDescent="0.45">
      <c r="B298" s="2"/>
      <c r="K298" s="86"/>
      <c r="L298" s="86"/>
    </row>
    <row r="299" spans="1:12" s="6" customFormat="1" ht="34.5" x14ac:dyDescent="0.45">
      <c r="B299" s="2"/>
      <c r="K299" s="86"/>
      <c r="L299" s="86"/>
    </row>
    <row r="300" spans="1:12" s="6" customFormat="1" ht="34.5" x14ac:dyDescent="0.45">
      <c r="B300" s="2"/>
      <c r="K300" s="86"/>
      <c r="L300" s="86"/>
    </row>
    <row r="301" spans="1:12" s="6" customFormat="1" ht="34.5" x14ac:dyDescent="0.45">
      <c r="B301" s="2"/>
      <c r="K301" s="86"/>
      <c r="L301" s="86"/>
    </row>
    <row r="302" spans="1:12" s="6" customFormat="1" ht="34.5" x14ac:dyDescent="0.45">
      <c r="B302" s="2"/>
      <c r="K302" s="86"/>
      <c r="L302" s="86"/>
    </row>
    <row r="303" spans="1:12" s="6" customFormat="1" ht="34.5" x14ac:dyDescent="0.45">
      <c r="B303" s="2"/>
      <c r="K303" s="86"/>
      <c r="L303" s="86"/>
    </row>
    <row r="304" spans="1:12" s="6" customFormat="1" ht="34.5" x14ac:dyDescent="0.45">
      <c r="B304" s="2"/>
      <c r="K304" s="86"/>
      <c r="L304" s="86"/>
    </row>
    <row r="305" spans="2:12" s="6" customFormat="1" ht="34.5" x14ac:dyDescent="0.45">
      <c r="B305" s="2"/>
      <c r="K305" s="86"/>
      <c r="L305" s="86"/>
    </row>
    <row r="306" spans="2:12" s="6" customFormat="1" ht="34.5" x14ac:dyDescent="0.45">
      <c r="B306" s="2"/>
      <c r="K306" s="86"/>
      <c r="L306" s="86"/>
    </row>
    <row r="307" spans="2:12" s="6" customFormat="1" ht="34.5" x14ac:dyDescent="0.45">
      <c r="B307" s="2"/>
      <c r="K307" s="86"/>
      <c r="L307" s="86"/>
    </row>
    <row r="308" spans="2:12" s="6" customFormat="1" ht="34.5" x14ac:dyDescent="0.45">
      <c r="B308" s="2"/>
      <c r="K308" s="86"/>
      <c r="L308" s="86"/>
    </row>
    <row r="309" spans="2:12" s="6" customFormat="1" ht="34.5" x14ac:dyDescent="0.45">
      <c r="B309" s="2"/>
      <c r="K309" s="86"/>
      <c r="L309" s="86"/>
    </row>
    <row r="310" spans="2:12" s="6" customFormat="1" ht="34.5" x14ac:dyDescent="0.45">
      <c r="B310" s="2"/>
      <c r="K310" s="86"/>
      <c r="L310" s="86"/>
    </row>
    <row r="311" spans="2:12" s="6" customFormat="1" ht="34.5" x14ac:dyDescent="0.45">
      <c r="B311" s="2"/>
      <c r="K311" s="86"/>
      <c r="L311" s="86"/>
    </row>
    <row r="312" spans="2:12" s="6" customFormat="1" ht="34.5" x14ac:dyDescent="0.45">
      <c r="B312" s="2"/>
      <c r="K312" s="86"/>
      <c r="L312" s="86"/>
    </row>
    <row r="313" spans="2:12" s="6" customFormat="1" ht="34.5" x14ac:dyDescent="0.45">
      <c r="B313" s="2"/>
      <c r="K313" s="86"/>
      <c r="L313" s="86"/>
    </row>
    <row r="314" spans="2:12" s="6" customFormat="1" ht="34.5" x14ac:dyDescent="0.45">
      <c r="B314" s="2"/>
      <c r="K314" s="86"/>
      <c r="L314" s="86"/>
    </row>
    <row r="315" spans="2:12" s="6" customFormat="1" ht="34.5" x14ac:dyDescent="0.45">
      <c r="B315" s="2"/>
      <c r="K315" s="86"/>
      <c r="L315" s="86"/>
    </row>
    <row r="316" spans="2:12" s="6" customFormat="1" ht="34.5" x14ac:dyDescent="0.45">
      <c r="B316" s="2"/>
      <c r="K316" s="86"/>
      <c r="L316" s="86"/>
    </row>
    <row r="317" spans="2:12" s="6" customFormat="1" ht="34.5" x14ac:dyDescent="0.45">
      <c r="B317" s="2"/>
      <c r="K317" s="86"/>
      <c r="L317" s="86"/>
    </row>
    <row r="318" spans="2:12" s="6" customFormat="1" ht="34.5" x14ac:dyDescent="0.45">
      <c r="B318" s="2"/>
      <c r="K318" s="86"/>
      <c r="L318" s="86"/>
    </row>
    <row r="319" spans="2:12" s="6" customFormat="1" ht="34.5" x14ac:dyDescent="0.45">
      <c r="B319" s="2"/>
      <c r="K319" s="86"/>
      <c r="L319" s="86"/>
    </row>
    <row r="320" spans="2:12" s="6" customFormat="1" ht="34.5" x14ac:dyDescent="0.45">
      <c r="B320" s="2"/>
      <c r="K320" s="86"/>
      <c r="L320" s="86"/>
    </row>
    <row r="321" spans="2:12" s="6" customFormat="1" ht="34.5" x14ac:dyDescent="0.45">
      <c r="B321" s="2"/>
      <c r="K321" s="86"/>
      <c r="L321" s="86"/>
    </row>
    <row r="322" spans="2:12" s="6" customFormat="1" ht="34.5" x14ac:dyDescent="0.45">
      <c r="B322" s="2"/>
      <c r="K322" s="86"/>
      <c r="L322" s="86"/>
    </row>
    <row r="323" spans="2:12" s="6" customFormat="1" ht="34.5" x14ac:dyDescent="0.45">
      <c r="B323" s="2"/>
      <c r="K323" s="86"/>
      <c r="L323" s="86"/>
    </row>
    <row r="324" spans="2:12" s="6" customFormat="1" ht="34.5" x14ac:dyDescent="0.45">
      <c r="B324" s="2"/>
      <c r="K324" s="86"/>
      <c r="L324" s="86"/>
    </row>
    <row r="325" spans="2:12" s="6" customFormat="1" ht="34.5" x14ac:dyDescent="0.45">
      <c r="B325" s="2"/>
      <c r="K325" s="86"/>
      <c r="L325" s="86"/>
    </row>
    <row r="326" spans="2:12" s="6" customFormat="1" ht="34.5" x14ac:dyDescent="0.45">
      <c r="B326" s="2"/>
      <c r="K326" s="86"/>
      <c r="L326" s="86"/>
    </row>
    <row r="327" spans="2:12" s="6" customFormat="1" ht="34.5" x14ac:dyDescent="0.45">
      <c r="B327" s="2"/>
      <c r="K327" s="86"/>
      <c r="L327" s="86"/>
    </row>
    <row r="328" spans="2:12" s="6" customFormat="1" ht="34.5" x14ac:dyDescent="0.45">
      <c r="B328" s="2"/>
      <c r="K328" s="86"/>
      <c r="L328" s="86"/>
    </row>
    <row r="329" spans="2:12" s="6" customFormat="1" ht="34.5" x14ac:dyDescent="0.45">
      <c r="B329" s="2"/>
      <c r="K329" s="86"/>
      <c r="L329" s="86"/>
    </row>
    <row r="330" spans="2:12" s="6" customFormat="1" ht="34.5" x14ac:dyDescent="0.45">
      <c r="B330" s="2"/>
      <c r="K330" s="86"/>
      <c r="L330" s="86"/>
    </row>
    <row r="331" spans="2:12" s="6" customFormat="1" ht="34.5" x14ac:dyDescent="0.45">
      <c r="B331" s="2"/>
      <c r="K331" s="86"/>
      <c r="L331" s="86"/>
    </row>
    <row r="332" spans="2:12" s="6" customFormat="1" ht="34.5" x14ac:dyDescent="0.45">
      <c r="B332" s="2"/>
      <c r="K332" s="86"/>
      <c r="L332" s="86"/>
    </row>
    <row r="333" spans="2:12" s="6" customFormat="1" ht="34.5" x14ac:dyDescent="0.45">
      <c r="B333" s="2"/>
      <c r="K333" s="86"/>
      <c r="L333" s="86"/>
    </row>
    <row r="334" spans="2:12" s="6" customFormat="1" ht="34.5" x14ac:dyDescent="0.45">
      <c r="B334" s="2"/>
      <c r="K334" s="86"/>
      <c r="L334" s="86"/>
    </row>
    <row r="335" spans="2:12" s="6" customFormat="1" ht="34.5" x14ac:dyDescent="0.45">
      <c r="B335" s="2"/>
      <c r="K335" s="86"/>
      <c r="L335" s="86"/>
    </row>
    <row r="336" spans="2:12" s="6" customFormat="1" ht="34.5" x14ac:dyDescent="0.45">
      <c r="B336" s="2"/>
      <c r="K336" s="86"/>
      <c r="L336" s="86"/>
    </row>
    <row r="337" spans="2:12" s="6" customFormat="1" ht="34.5" x14ac:dyDescent="0.45">
      <c r="B337" s="2"/>
      <c r="K337" s="86"/>
      <c r="L337" s="86"/>
    </row>
    <row r="338" spans="2:12" s="6" customFormat="1" ht="34.5" x14ac:dyDescent="0.45">
      <c r="B338" s="2"/>
      <c r="K338" s="86"/>
      <c r="L338" s="86"/>
    </row>
    <row r="339" spans="2:12" s="6" customFormat="1" ht="34.5" x14ac:dyDescent="0.45">
      <c r="B339" s="2"/>
      <c r="K339" s="86"/>
      <c r="L339" s="86"/>
    </row>
    <row r="340" spans="2:12" s="6" customFormat="1" ht="34.5" x14ac:dyDescent="0.45">
      <c r="B340" s="2"/>
      <c r="K340" s="86"/>
      <c r="L340" s="86"/>
    </row>
    <row r="341" spans="2:12" s="6" customFormat="1" ht="34.5" x14ac:dyDescent="0.45">
      <c r="B341" s="2"/>
      <c r="K341" s="86"/>
      <c r="L341" s="86"/>
    </row>
    <row r="342" spans="2:12" s="6" customFormat="1" ht="34.5" x14ac:dyDescent="0.45">
      <c r="B342" s="2"/>
      <c r="K342" s="86"/>
      <c r="L342" s="86"/>
    </row>
    <row r="343" spans="2:12" s="6" customFormat="1" ht="34.5" x14ac:dyDescent="0.45">
      <c r="B343" s="2"/>
      <c r="K343" s="86"/>
      <c r="L343" s="86"/>
    </row>
    <row r="344" spans="2:12" s="6" customFormat="1" ht="34.5" x14ac:dyDescent="0.45">
      <c r="B344" s="2"/>
      <c r="K344" s="86"/>
      <c r="L344" s="86"/>
    </row>
    <row r="345" spans="2:12" s="6" customFormat="1" ht="34.5" x14ac:dyDescent="0.45">
      <c r="B345" s="2"/>
      <c r="K345" s="86"/>
      <c r="L345" s="86"/>
    </row>
    <row r="346" spans="2:12" s="6" customFormat="1" ht="34.5" x14ac:dyDescent="0.45">
      <c r="B346" s="2"/>
      <c r="K346" s="86"/>
      <c r="L346" s="86"/>
    </row>
    <row r="347" spans="2:12" s="6" customFormat="1" ht="34.5" x14ac:dyDescent="0.45">
      <c r="B347" s="2"/>
      <c r="K347" s="86"/>
      <c r="L347" s="86"/>
    </row>
    <row r="348" spans="2:12" s="6" customFormat="1" ht="34.5" x14ac:dyDescent="0.45">
      <c r="B348" s="2"/>
      <c r="K348" s="86"/>
      <c r="L348" s="86"/>
    </row>
    <row r="349" spans="2:12" s="6" customFormat="1" ht="34.5" x14ac:dyDescent="0.45">
      <c r="B349" s="2"/>
      <c r="K349" s="86"/>
      <c r="L349" s="86"/>
    </row>
    <row r="350" spans="2:12" s="6" customFormat="1" ht="34.5" x14ac:dyDescent="0.45">
      <c r="B350" s="2"/>
      <c r="K350" s="86"/>
      <c r="L350" s="86"/>
    </row>
    <row r="351" spans="2:12" s="6" customFormat="1" ht="34.5" x14ac:dyDescent="0.45">
      <c r="B351" s="2"/>
      <c r="K351" s="86"/>
      <c r="L351" s="86"/>
    </row>
    <row r="352" spans="2:12" s="6" customFormat="1" ht="34.5" x14ac:dyDescent="0.45">
      <c r="B352" s="2"/>
      <c r="K352" s="86"/>
      <c r="L352" s="86"/>
    </row>
    <row r="353" spans="2:12" s="6" customFormat="1" ht="34.5" x14ac:dyDescent="0.45">
      <c r="B353" s="2"/>
      <c r="K353" s="86"/>
      <c r="L353" s="86"/>
    </row>
    <row r="354" spans="2:12" s="6" customFormat="1" ht="34.5" x14ac:dyDescent="0.45">
      <c r="B354" s="2"/>
      <c r="K354" s="86"/>
      <c r="L354" s="86"/>
    </row>
    <row r="355" spans="2:12" s="6" customFormat="1" ht="34.5" x14ac:dyDescent="0.45">
      <c r="B355" s="2"/>
      <c r="K355" s="86"/>
      <c r="L355" s="86"/>
    </row>
    <row r="356" spans="2:12" s="6" customFormat="1" ht="34.5" x14ac:dyDescent="0.45">
      <c r="B356" s="2"/>
      <c r="K356" s="86"/>
      <c r="L356" s="86"/>
    </row>
    <row r="357" spans="2:12" s="6" customFormat="1" ht="34.5" x14ac:dyDescent="0.45">
      <c r="B357" s="2"/>
      <c r="K357" s="86"/>
      <c r="L357" s="86"/>
    </row>
    <row r="358" spans="2:12" s="6" customFormat="1" ht="34.5" x14ac:dyDescent="0.45">
      <c r="B358" s="2"/>
      <c r="K358" s="86"/>
      <c r="L358" s="86"/>
    </row>
    <row r="359" spans="2:12" s="6" customFormat="1" ht="34.5" x14ac:dyDescent="0.45">
      <c r="B359" s="2"/>
      <c r="K359" s="86"/>
      <c r="L359" s="86"/>
    </row>
    <row r="360" spans="2:12" s="6" customFormat="1" ht="34.5" x14ac:dyDescent="0.45">
      <c r="B360" s="2"/>
      <c r="K360" s="86"/>
      <c r="L360" s="86"/>
    </row>
    <row r="361" spans="2:12" s="6" customFormat="1" ht="34.5" x14ac:dyDescent="0.45">
      <c r="B361" s="2"/>
      <c r="K361" s="86"/>
      <c r="L361" s="86"/>
    </row>
    <row r="362" spans="2:12" s="6" customFormat="1" ht="34.5" x14ac:dyDescent="0.45">
      <c r="B362" s="2"/>
      <c r="K362" s="86"/>
      <c r="L362" s="86"/>
    </row>
    <row r="363" spans="2:12" s="6" customFormat="1" ht="34.5" x14ac:dyDescent="0.45">
      <c r="B363" s="2"/>
      <c r="K363" s="86"/>
      <c r="L363" s="86"/>
    </row>
    <row r="364" spans="2:12" s="6" customFormat="1" ht="34.5" x14ac:dyDescent="0.45">
      <c r="B364" s="2"/>
      <c r="K364" s="86"/>
      <c r="L364" s="86"/>
    </row>
    <row r="365" spans="2:12" s="6" customFormat="1" ht="34.5" x14ac:dyDescent="0.45">
      <c r="B365" s="2"/>
      <c r="K365" s="86"/>
      <c r="L365" s="86"/>
    </row>
    <row r="366" spans="2:12" s="6" customFormat="1" ht="34.5" x14ac:dyDescent="0.45">
      <c r="B366" s="2"/>
      <c r="K366" s="86"/>
      <c r="L366" s="86"/>
    </row>
    <row r="367" spans="2:12" s="6" customFormat="1" ht="34.5" x14ac:dyDescent="0.45">
      <c r="B367" s="2"/>
      <c r="K367" s="86"/>
      <c r="L367" s="86"/>
    </row>
    <row r="368" spans="2:12" s="6" customFormat="1" ht="34.5" x14ac:dyDescent="0.45">
      <c r="B368" s="2"/>
      <c r="K368" s="86"/>
      <c r="L368" s="86"/>
    </row>
    <row r="369" spans="2:12" s="6" customFormat="1" ht="34.5" x14ac:dyDescent="0.45">
      <c r="B369" s="2"/>
      <c r="K369" s="86"/>
      <c r="L369" s="86"/>
    </row>
    <row r="370" spans="2:12" s="6" customFormat="1" ht="34.5" x14ac:dyDescent="0.45">
      <c r="B370" s="2"/>
      <c r="K370" s="86"/>
      <c r="L370" s="86"/>
    </row>
    <row r="371" spans="2:12" s="6" customFormat="1" ht="34.5" x14ac:dyDescent="0.45">
      <c r="B371" s="2"/>
      <c r="K371" s="86"/>
      <c r="L371" s="86"/>
    </row>
    <row r="372" spans="2:12" s="6" customFormat="1" ht="34.5" x14ac:dyDescent="0.45">
      <c r="B372" s="2"/>
      <c r="K372" s="86"/>
      <c r="L372" s="86"/>
    </row>
    <row r="373" spans="2:12" s="6" customFormat="1" ht="34.5" x14ac:dyDescent="0.45">
      <c r="B373" s="2"/>
      <c r="K373" s="86"/>
      <c r="L373" s="86"/>
    </row>
    <row r="374" spans="2:12" s="6" customFormat="1" ht="34.5" x14ac:dyDescent="0.45">
      <c r="B374" s="2"/>
      <c r="K374" s="86"/>
      <c r="L374" s="86"/>
    </row>
    <row r="375" spans="2:12" s="6" customFormat="1" ht="34.5" x14ac:dyDescent="0.45">
      <c r="B375" s="2"/>
      <c r="K375" s="86"/>
      <c r="L375" s="86"/>
    </row>
    <row r="376" spans="2:12" s="6" customFormat="1" ht="34.5" x14ac:dyDescent="0.45">
      <c r="B376" s="2"/>
      <c r="K376" s="86"/>
      <c r="L376" s="86"/>
    </row>
    <row r="377" spans="2:12" s="6" customFormat="1" ht="34.5" x14ac:dyDescent="0.45">
      <c r="B377" s="2"/>
      <c r="K377" s="86"/>
      <c r="L377" s="86"/>
    </row>
    <row r="378" spans="2:12" s="6" customFormat="1" ht="34.5" x14ac:dyDescent="0.45">
      <c r="B378" s="2"/>
      <c r="K378" s="86"/>
      <c r="L378" s="86"/>
    </row>
    <row r="379" spans="2:12" s="6" customFormat="1" ht="34.5" x14ac:dyDescent="0.45">
      <c r="B379" s="2"/>
      <c r="K379" s="86"/>
      <c r="L379" s="86"/>
    </row>
    <row r="380" spans="2:12" s="6" customFormat="1" ht="34.5" x14ac:dyDescent="0.45">
      <c r="B380" s="2"/>
      <c r="K380" s="86"/>
      <c r="L380" s="86"/>
    </row>
    <row r="381" spans="2:12" s="6" customFormat="1" ht="34.5" x14ac:dyDescent="0.45">
      <c r="B381" s="2"/>
      <c r="K381" s="86"/>
      <c r="L381" s="86"/>
    </row>
    <row r="382" spans="2:12" s="6" customFormat="1" ht="34.5" x14ac:dyDescent="0.45">
      <c r="B382" s="2"/>
      <c r="K382" s="86"/>
      <c r="L382" s="86"/>
    </row>
    <row r="383" spans="2:12" s="6" customFormat="1" ht="34.5" x14ac:dyDescent="0.45">
      <c r="B383" s="2"/>
      <c r="K383" s="86"/>
      <c r="L383" s="86"/>
    </row>
    <row r="384" spans="2:12" s="6" customFormat="1" ht="34.5" x14ac:dyDescent="0.45">
      <c r="B384" s="2"/>
      <c r="K384" s="86"/>
      <c r="L384" s="86"/>
    </row>
    <row r="385" spans="2:12" s="6" customFormat="1" ht="34.5" x14ac:dyDescent="0.45">
      <c r="B385" s="2"/>
      <c r="K385" s="86"/>
      <c r="L385" s="86"/>
    </row>
    <row r="386" spans="2:12" s="6" customFormat="1" ht="34.5" x14ac:dyDescent="0.45">
      <c r="B386" s="2"/>
      <c r="K386" s="86"/>
      <c r="L386" s="86"/>
    </row>
    <row r="387" spans="2:12" s="6" customFormat="1" ht="34.5" x14ac:dyDescent="0.45">
      <c r="B387" s="2"/>
      <c r="K387" s="86"/>
      <c r="L387" s="86"/>
    </row>
    <row r="388" spans="2:12" s="6" customFormat="1" ht="34.5" x14ac:dyDescent="0.45">
      <c r="B388" s="2"/>
      <c r="K388" s="86"/>
      <c r="L388" s="86"/>
    </row>
    <row r="389" spans="2:12" s="6" customFormat="1" ht="34.5" x14ac:dyDescent="0.45">
      <c r="B389" s="2"/>
      <c r="K389" s="86"/>
      <c r="L389" s="86"/>
    </row>
    <row r="390" spans="2:12" s="6" customFormat="1" ht="34.5" x14ac:dyDescent="0.45">
      <c r="B390" s="2"/>
      <c r="K390" s="86"/>
      <c r="L390" s="86"/>
    </row>
    <row r="391" spans="2:12" s="6" customFormat="1" ht="34.5" x14ac:dyDescent="0.45">
      <c r="B391" s="2"/>
      <c r="K391" s="86"/>
      <c r="L391" s="86"/>
    </row>
    <row r="392" spans="2:12" s="6" customFormat="1" ht="34.5" x14ac:dyDescent="0.45">
      <c r="B392" s="2"/>
      <c r="K392" s="86"/>
      <c r="L392" s="86"/>
    </row>
    <row r="393" spans="2:12" s="6" customFormat="1" ht="34.5" x14ac:dyDescent="0.45">
      <c r="B393" s="2"/>
      <c r="K393" s="86"/>
      <c r="L393" s="86"/>
    </row>
    <row r="394" spans="2:12" s="6" customFormat="1" ht="34.5" x14ac:dyDescent="0.45">
      <c r="B394" s="2"/>
      <c r="K394" s="86"/>
      <c r="L394" s="86"/>
    </row>
    <row r="395" spans="2:12" s="6" customFormat="1" ht="34.5" x14ac:dyDescent="0.45">
      <c r="B395" s="2"/>
      <c r="K395" s="86"/>
      <c r="L395" s="86"/>
    </row>
    <row r="396" spans="2:12" s="6" customFormat="1" ht="34.5" x14ac:dyDescent="0.45">
      <c r="B396" s="2"/>
      <c r="K396" s="86"/>
      <c r="L396" s="86"/>
    </row>
    <row r="397" spans="2:12" s="6" customFormat="1" ht="34.5" x14ac:dyDescent="0.45">
      <c r="B397" s="2"/>
      <c r="K397" s="86"/>
      <c r="L397" s="86"/>
    </row>
    <row r="398" spans="2:12" s="6" customFormat="1" ht="34.5" x14ac:dyDescent="0.45">
      <c r="B398" s="2"/>
      <c r="K398" s="86"/>
      <c r="L398" s="86"/>
    </row>
    <row r="399" spans="2:12" s="6" customFormat="1" ht="34.5" x14ac:dyDescent="0.45">
      <c r="B399" s="2"/>
      <c r="K399" s="86"/>
      <c r="L399" s="86"/>
    </row>
    <row r="400" spans="2:12" s="6" customFormat="1" ht="34.5" x14ac:dyDescent="0.45">
      <c r="B400" s="2"/>
      <c r="K400" s="86"/>
      <c r="L400" s="86"/>
    </row>
    <row r="401" spans="2:12" s="6" customFormat="1" ht="34.5" x14ac:dyDescent="0.45">
      <c r="B401" s="2"/>
      <c r="K401" s="86"/>
      <c r="L401" s="86"/>
    </row>
    <row r="402" spans="2:12" s="6" customFormat="1" ht="34.5" x14ac:dyDescent="0.45">
      <c r="B402" s="2"/>
      <c r="K402" s="86"/>
      <c r="L402" s="86"/>
    </row>
    <row r="403" spans="2:12" s="6" customFormat="1" ht="34.5" x14ac:dyDescent="0.45">
      <c r="B403" s="2"/>
      <c r="K403" s="86"/>
      <c r="L403" s="86"/>
    </row>
    <row r="404" spans="2:12" s="6" customFormat="1" ht="34.5" x14ac:dyDescent="0.45">
      <c r="B404" s="2"/>
      <c r="K404" s="86"/>
      <c r="L404" s="86"/>
    </row>
    <row r="405" spans="2:12" s="6" customFormat="1" ht="34.5" x14ac:dyDescent="0.45">
      <c r="B405" s="2"/>
      <c r="K405" s="86"/>
      <c r="L405" s="86"/>
    </row>
    <row r="406" spans="2:12" s="6" customFormat="1" ht="34.5" x14ac:dyDescent="0.45">
      <c r="B406" s="2"/>
      <c r="K406" s="86"/>
      <c r="L406" s="86"/>
    </row>
    <row r="407" spans="2:12" s="6" customFormat="1" ht="34.5" x14ac:dyDescent="0.45">
      <c r="B407" s="2"/>
      <c r="K407" s="86"/>
      <c r="L407" s="86"/>
    </row>
    <row r="408" spans="2:12" s="6" customFormat="1" ht="34.5" x14ac:dyDescent="0.45">
      <c r="B408" s="2"/>
      <c r="K408" s="86"/>
      <c r="L408" s="86"/>
    </row>
    <row r="409" spans="2:12" s="6" customFormat="1" ht="34.5" x14ac:dyDescent="0.45">
      <c r="B409" s="2"/>
      <c r="K409" s="86"/>
      <c r="L409" s="86"/>
    </row>
    <row r="410" spans="2:12" s="6" customFormat="1" ht="34.5" x14ac:dyDescent="0.45">
      <c r="B410" s="2"/>
      <c r="K410" s="86"/>
      <c r="L410" s="86"/>
    </row>
    <row r="411" spans="2:12" s="6" customFormat="1" ht="34.5" x14ac:dyDescent="0.45">
      <c r="B411" s="2"/>
      <c r="K411" s="86"/>
      <c r="L411" s="86"/>
    </row>
    <row r="412" spans="2:12" s="6" customFormat="1" ht="34.5" x14ac:dyDescent="0.45">
      <c r="B412" s="2"/>
      <c r="K412" s="86"/>
      <c r="L412" s="86"/>
    </row>
    <row r="413" spans="2:12" s="6" customFormat="1" ht="34.5" x14ac:dyDescent="0.45">
      <c r="B413" s="2"/>
      <c r="K413" s="86"/>
      <c r="L413" s="86"/>
    </row>
    <row r="414" spans="2:12" s="6" customFormat="1" ht="34.5" x14ac:dyDescent="0.45">
      <c r="B414" s="2"/>
      <c r="K414" s="86"/>
      <c r="L414" s="86"/>
    </row>
    <row r="415" spans="2:12" s="6" customFormat="1" ht="34.5" x14ac:dyDescent="0.45">
      <c r="B415" s="2"/>
      <c r="K415" s="86"/>
      <c r="L415" s="86"/>
    </row>
    <row r="416" spans="2:12" s="6" customFormat="1" ht="34.5" x14ac:dyDescent="0.45">
      <c r="B416" s="2"/>
      <c r="K416" s="86"/>
      <c r="L416" s="86"/>
    </row>
    <row r="417" spans="2:12" s="6" customFormat="1" ht="34.5" x14ac:dyDescent="0.45">
      <c r="B417" s="2"/>
      <c r="K417" s="86"/>
      <c r="L417" s="86"/>
    </row>
    <row r="418" spans="2:12" s="6" customFormat="1" ht="34.5" x14ac:dyDescent="0.45">
      <c r="B418" s="2"/>
      <c r="K418" s="86"/>
      <c r="L418" s="86"/>
    </row>
    <row r="419" spans="2:12" s="6" customFormat="1" ht="34.5" x14ac:dyDescent="0.45">
      <c r="B419" s="2"/>
      <c r="K419" s="86"/>
      <c r="L419" s="86"/>
    </row>
    <row r="420" spans="2:12" s="6" customFormat="1" ht="34.5" x14ac:dyDescent="0.45">
      <c r="B420" s="2"/>
      <c r="K420" s="86"/>
      <c r="L420" s="86"/>
    </row>
    <row r="421" spans="2:12" s="6" customFormat="1" ht="34.5" x14ac:dyDescent="0.45">
      <c r="B421" s="2"/>
      <c r="K421" s="86"/>
      <c r="L421" s="86"/>
    </row>
    <row r="422" spans="2:12" s="6" customFormat="1" ht="34.5" x14ac:dyDescent="0.45">
      <c r="B422" s="2"/>
      <c r="K422" s="86"/>
      <c r="L422" s="86"/>
    </row>
    <row r="423" spans="2:12" s="6" customFormat="1" ht="34.5" x14ac:dyDescent="0.45">
      <c r="B423" s="2"/>
      <c r="K423" s="86"/>
      <c r="L423" s="86"/>
    </row>
    <row r="424" spans="2:12" s="6" customFormat="1" ht="34.5" x14ac:dyDescent="0.45">
      <c r="B424" s="2"/>
      <c r="K424" s="86"/>
      <c r="L424" s="86"/>
    </row>
    <row r="425" spans="2:12" s="6" customFormat="1" ht="34.5" x14ac:dyDescent="0.45">
      <c r="B425" s="2"/>
      <c r="K425" s="86"/>
      <c r="L425" s="86"/>
    </row>
    <row r="426" spans="2:12" s="6" customFormat="1" ht="34.5" x14ac:dyDescent="0.45">
      <c r="B426" s="2"/>
      <c r="K426" s="86"/>
      <c r="L426" s="86"/>
    </row>
    <row r="427" spans="2:12" s="6" customFormat="1" ht="34.5" x14ac:dyDescent="0.45">
      <c r="B427" s="2"/>
      <c r="K427" s="86"/>
      <c r="L427" s="86"/>
    </row>
    <row r="428" spans="2:12" s="6" customFormat="1" ht="34.5" x14ac:dyDescent="0.45">
      <c r="B428" s="2"/>
      <c r="K428" s="86"/>
      <c r="L428" s="86"/>
    </row>
    <row r="429" spans="2:12" s="6" customFormat="1" ht="34.5" x14ac:dyDescent="0.45">
      <c r="B429" s="2"/>
      <c r="K429" s="86"/>
      <c r="L429" s="86"/>
    </row>
    <row r="430" spans="2:12" s="6" customFormat="1" ht="34.5" x14ac:dyDescent="0.45">
      <c r="B430" s="2"/>
      <c r="K430" s="86"/>
      <c r="L430" s="86"/>
    </row>
    <row r="431" spans="2:12" s="6" customFormat="1" ht="34.5" x14ac:dyDescent="0.45">
      <c r="B431" s="2"/>
      <c r="K431" s="86"/>
      <c r="L431" s="86"/>
    </row>
    <row r="432" spans="2:12" s="6" customFormat="1" ht="34.5" x14ac:dyDescent="0.45">
      <c r="B432" s="2"/>
      <c r="K432" s="86"/>
      <c r="L432" s="86"/>
    </row>
    <row r="433" spans="2:12" s="6" customFormat="1" ht="34.5" x14ac:dyDescent="0.45">
      <c r="B433" s="2"/>
      <c r="K433" s="86"/>
      <c r="L433" s="86"/>
    </row>
    <row r="434" spans="2:12" s="6" customFormat="1" ht="34.5" x14ac:dyDescent="0.45">
      <c r="B434" s="2"/>
      <c r="K434" s="86"/>
      <c r="L434" s="86"/>
    </row>
    <row r="435" spans="2:12" s="6" customFormat="1" ht="34.5" x14ac:dyDescent="0.45">
      <c r="B435" s="2"/>
      <c r="K435" s="86"/>
      <c r="L435" s="86"/>
    </row>
    <row r="436" spans="2:12" s="6" customFormat="1" ht="34.5" x14ac:dyDescent="0.45">
      <c r="B436" s="2"/>
      <c r="K436" s="86"/>
      <c r="L436" s="86"/>
    </row>
    <row r="437" spans="2:12" s="6" customFormat="1" ht="34.5" x14ac:dyDescent="0.45">
      <c r="B437" s="2"/>
      <c r="K437" s="86"/>
      <c r="L437" s="86"/>
    </row>
    <row r="438" spans="2:12" s="6" customFormat="1" ht="34.5" x14ac:dyDescent="0.45">
      <c r="B438" s="2"/>
      <c r="K438" s="86"/>
      <c r="L438" s="86"/>
    </row>
    <row r="439" spans="2:12" s="6" customFormat="1" ht="34.5" x14ac:dyDescent="0.45">
      <c r="B439" s="2"/>
      <c r="K439" s="86"/>
      <c r="L439" s="86"/>
    </row>
    <row r="440" spans="2:12" s="6" customFormat="1" ht="34.5" x14ac:dyDescent="0.45">
      <c r="B440" s="2"/>
      <c r="K440" s="86"/>
      <c r="L440" s="86"/>
    </row>
    <row r="441" spans="2:12" s="6" customFormat="1" ht="34.5" x14ac:dyDescent="0.45">
      <c r="B441" s="2"/>
      <c r="K441" s="86"/>
      <c r="L441" s="86"/>
    </row>
    <row r="442" spans="2:12" s="6" customFormat="1" ht="34.5" x14ac:dyDescent="0.45">
      <c r="B442" s="2"/>
      <c r="K442" s="86"/>
      <c r="L442" s="86"/>
    </row>
    <row r="443" spans="2:12" s="6" customFormat="1" ht="34.5" x14ac:dyDescent="0.45">
      <c r="B443" s="2"/>
      <c r="K443" s="86"/>
      <c r="L443" s="86"/>
    </row>
    <row r="444" spans="2:12" s="6" customFormat="1" ht="34.5" x14ac:dyDescent="0.45">
      <c r="B444" s="2"/>
      <c r="K444" s="86"/>
      <c r="L444" s="86"/>
    </row>
    <row r="445" spans="2:12" s="6" customFormat="1" ht="34.5" x14ac:dyDescent="0.45">
      <c r="B445" s="2"/>
      <c r="K445" s="86"/>
      <c r="L445" s="86"/>
    </row>
    <row r="446" spans="2:12" s="6" customFormat="1" ht="34.5" x14ac:dyDescent="0.45">
      <c r="B446" s="2"/>
      <c r="K446" s="86"/>
      <c r="L446" s="86"/>
    </row>
    <row r="447" spans="2:12" s="6" customFormat="1" ht="34.5" x14ac:dyDescent="0.45">
      <c r="B447" s="2"/>
      <c r="K447" s="86"/>
      <c r="L447" s="86"/>
    </row>
    <row r="448" spans="2:12" s="6" customFormat="1" ht="34.5" x14ac:dyDescent="0.45">
      <c r="B448" s="2"/>
      <c r="K448" s="86"/>
      <c r="L448" s="86"/>
    </row>
    <row r="449" spans="2:12" s="6" customFormat="1" ht="34.5" x14ac:dyDescent="0.45">
      <c r="B449" s="2"/>
      <c r="K449" s="86"/>
      <c r="L449" s="86"/>
    </row>
    <row r="450" spans="2:12" s="6" customFormat="1" ht="34.5" x14ac:dyDescent="0.45">
      <c r="B450" s="2"/>
      <c r="K450" s="86"/>
      <c r="L450" s="86"/>
    </row>
    <row r="451" spans="2:12" s="6" customFormat="1" ht="34.5" x14ac:dyDescent="0.45">
      <c r="B451" s="2"/>
      <c r="K451" s="86"/>
      <c r="L451" s="86"/>
    </row>
    <row r="452" spans="2:12" s="6" customFormat="1" ht="34.5" x14ac:dyDescent="0.45">
      <c r="B452" s="2"/>
      <c r="K452" s="86"/>
      <c r="L452" s="86"/>
    </row>
    <row r="453" spans="2:12" s="6" customFormat="1" ht="34.5" x14ac:dyDescent="0.45">
      <c r="B453" s="2"/>
      <c r="K453" s="86"/>
      <c r="L453" s="86"/>
    </row>
    <row r="454" spans="2:12" s="6" customFormat="1" ht="34.5" x14ac:dyDescent="0.45">
      <c r="B454" s="2"/>
      <c r="K454" s="86"/>
      <c r="L454" s="86"/>
    </row>
    <row r="455" spans="2:12" s="6" customFormat="1" ht="34.5" x14ac:dyDescent="0.45">
      <c r="B455" s="2"/>
      <c r="K455" s="86"/>
      <c r="L455" s="86"/>
    </row>
    <row r="456" spans="2:12" s="6" customFormat="1" ht="34.5" x14ac:dyDescent="0.45">
      <c r="B456" s="2"/>
      <c r="K456" s="86"/>
      <c r="L456" s="86"/>
    </row>
    <row r="457" spans="2:12" s="6" customFormat="1" ht="34.5" x14ac:dyDescent="0.45">
      <c r="B457" s="2"/>
      <c r="K457" s="86"/>
      <c r="L457" s="86"/>
    </row>
    <row r="458" spans="2:12" s="6" customFormat="1" ht="34.5" x14ac:dyDescent="0.45">
      <c r="B458" s="2"/>
      <c r="K458" s="86"/>
      <c r="L458" s="86"/>
    </row>
    <row r="459" spans="2:12" s="6" customFormat="1" ht="34.5" x14ac:dyDescent="0.45">
      <c r="B459" s="2"/>
      <c r="K459" s="86"/>
      <c r="L459" s="86"/>
    </row>
    <row r="460" spans="2:12" s="6" customFormat="1" ht="34.5" x14ac:dyDescent="0.45">
      <c r="B460" s="2"/>
      <c r="K460" s="86"/>
      <c r="L460" s="86"/>
    </row>
    <row r="461" spans="2:12" s="6" customFormat="1" ht="34.5" x14ac:dyDescent="0.45">
      <c r="B461" s="2"/>
      <c r="K461" s="86"/>
      <c r="L461" s="86"/>
    </row>
    <row r="462" spans="2:12" s="6" customFormat="1" ht="34.5" x14ac:dyDescent="0.45">
      <c r="B462" s="2"/>
      <c r="K462" s="86"/>
      <c r="L462" s="86"/>
    </row>
    <row r="463" spans="2:12" s="6" customFormat="1" ht="34.5" x14ac:dyDescent="0.45">
      <c r="B463" s="2"/>
      <c r="K463" s="86"/>
      <c r="L463" s="86"/>
    </row>
    <row r="464" spans="2:12" s="6" customFormat="1" ht="34.5" x14ac:dyDescent="0.45">
      <c r="B464" s="2"/>
      <c r="K464" s="86"/>
      <c r="L464" s="86"/>
    </row>
    <row r="465" spans="2:12" s="6" customFormat="1" ht="34.5" x14ac:dyDescent="0.45">
      <c r="B465" s="2"/>
      <c r="K465" s="86"/>
      <c r="L465" s="86"/>
    </row>
    <row r="466" spans="2:12" s="6" customFormat="1" ht="34.5" x14ac:dyDescent="0.45">
      <c r="B466" s="2"/>
      <c r="K466" s="86"/>
      <c r="L466" s="86"/>
    </row>
    <row r="467" spans="2:12" s="6" customFormat="1" ht="34.5" x14ac:dyDescent="0.45">
      <c r="B467" s="2"/>
      <c r="K467" s="86"/>
      <c r="L467" s="86"/>
    </row>
    <row r="468" spans="2:12" s="6" customFormat="1" ht="34.5" x14ac:dyDescent="0.45">
      <c r="B468" s="2"/>
      <c r="K468" s="86"/>
      <c r="L468" s="86"/>
    </row>
    <row r="469" spans="2:12" s="6" customFormat="1" ht="34.5" x14ac:dyDescent="0.45">
      <c r="B469" s="2"/>
      <c r="K469" s="86"/>
      <c r="L469" s="86"/>
    </row>
    <row r="470" spans="2:12" s="6" customFormat="1" ht="34.5" x14ac:dyDescent="0.45">
      <c r="B470" s="2"/>
      <c r="K470" s="86"/>
      <c r="L470" s="86"/>
    </row>
    <row r="471" spans="2:12" s="6" customFormat="1" ht="34.5" x14ac:dyDescent="0.45">
      <c r="B471" s="2"/>
      <c r="K471" s="86"/>
      <c r="L471" s="86"/>
    </row>
    <row r="472" spans="2:12" s="6" customFormat="1" ht="34.5" x14ac:dyDescent="0.45">
      <c r="B472" s="2"/>
      <c r="K472" s="86"/>
      <c r="L472" s="86"/>
    </row>
    <row r="473" spans="2:12" s="6" customFormat="1" ht="34.5" x14ac:dyDescent="0.45">
      <c r="B473" s="2"/>
      <c r="K473" s="86"/>
      <c r="L473" s="86"/>
    </row>
    <row r="474" spans="2:12" s="6" customFormat="1" ht="34.5" x14ac:dyDescent="0.45">
      <c r="B474" s="2"/>
      <c r="K474" s="86"/>
      <c r="L474" s="86"/>
    </row>
    <row r="475" spans="2:12" s="6" customFormat="1" ht="34.5" x14ac:dyDescent="0.45">
      <c r="B475" s="2"/>
      <c r="K475" s="86"/>
      <c r="L475" s="86"/>
    </row>
    <row r="476" spans="2:12" s="6" customFormat="1" ht="34.5" x14ac:dyDescent="0.45">
      <c r="B476" s="2"/>
      <c r="K476" s="86"/>
      <c r="L476" s="86"/>
    </row>
    <row r="477" spans="2:12" s="6" customFormat="1" ht="34.5" x14ac:dyDescent="0.45">
      <c r="B477" s="2"/>
      <c r="K477" s="86"/>
      <c r="L477" s="86"/>
    </row>
    <row r="478" spans="2:12" s="6" customFormat="1" ht="34.5" x14ac:dyDescent="0.45">
      <c r="B478" s="2"/>
      <c r="K478" s="86"/>
      <c r="L478" s="86"/>
    </row>
    <row r="479" spans="2:12" s="6" customFormat="1" ht="34.5" x14ac:dyDescent="0.45">
      <c r="B479" s="2"/>
      <c r="K479" s="86"/>
      <c r="L479" s="86"/>
    </row>
    <row r="480" spans="2:12" s="6" customFormat="1" ht="34.5" x14ac:dyDescent="0.45">
      <c r="B480" s="2"/>
      <c r="K480" s="86"/>
      <c r="L480" s="86"/>
    </row>
    <row r="481" spans="2:12" s="6" customFormat="1" ht="34.5" x14ac:dyDescent="0.45">
      <c r="B481" s="2"/>
      <c r="K481" s="86"/>
      <c r="L481" s="86"/>
    </row>
    <row r="482" spans="2:12" s="6" customFormat="1" ht="34.5" x14ac:dyDescent="0.45">
      <c r="B482" s="2"/>
      <c r="K482" s="86"/>
      <c r="L482" s="86"/>
    </row>
    <row r="483" spans="2:12" s="6" customFormat="1" ht="34.5" x14ac:dyDescent="0.45">
      <c r="B483" s="2"/>
      <c r="K483" s="86"/>
      <c r="L483" s="86"/>
    </row>
    <row r="484" spans="2:12" s="6" customFormat="1" ht="34.5" x14ac:dyDescent="0.45">
      <c r="B484" s="2"/>
      <c r="K484" s="86"/>
      <c r="L484" s="86"/>
    </row>
    <row r="485" spans="2:12" s="6" customFormat="1" ht="34.5" x14ac:dyDescent="0.45">
      <c r="B485" s="2"/>
      <c r="K485" s="86"/>
      <c r="L485" s="86"/>
    </row>
    <row r="486" spans="2:12" s="6" customFormat="1" ht="34.5" x14ac:dyDescent="0.45">
      <c r="B486" s="2"/>
      <c r="K486" s="86"/>
      <c r="L486" s="86"/>
    </row>
    <row r="487" spans="2:12" s="6" customFormat="1" ht="34.5" x14ac:dyDescent="0.45">
      <c r="B487" s="2"/>
      <c r="K487" s="86"/>
      <c r="L487" s="86"/>
    </row>
    <row r="488" spans="2:12" s="6" customFormat="1" ht="34.5" x14ac:dyDescent="0.45">
      <c r="B488" s="2"/>
      <c r="K488" s="86"/>
      <c r="L488" s="86"/>
    </row>
    <row r="489" spans="2:12" s="6" customFormat="1" ht="34.5" x14ac:dyDescent="0.45">
      <c r="B489" s="2"/>
      <c r="K489" s="86"/>
      <c r="L489" s="86"/>
    </row>
    <row r="490" spans="2:12" s="6" customFormat="1" ht="34.5" x14ac:dyDescent="0.45">
      <c r="B490" s="2"/>
      <c r="K490" s="86"/>
      <c r="L490" s="86"/>
    </row>
    <row r="491" spans="2:12" s="6" customFormat="1" ht="34.5" x14ac:dyDescent="0.45">
      <c r="B491" s="2"/>
      <c r="K491" s="86"/>
      <c r="L491" s="86"/>
    </row>
    <row r="492" spans="2:12" s="6" customFormat="1" ht="34.5" x14ac:dyDescent="0.45">
      <c r="B492" s="2"/>
      <c r="K492" s="86"/>
      <c r="L492" s="86"/>
    </row>
    <row r="493" spans="2:12" s="6" customFormat="1" ht="34.5" x14ac:dyDescent="0.45">
      <c r="B493" s="2"/>
      <c r="K493" s="86"/>
      <c r="L493" s="86"/>
    </row>
    <row r="494" spans="2:12" s="6" customFormat="1" ht="34.5" x14ac:dyDescent="0.45">
      <c r="B494" s="2"/>
      <c r="K494" s="86"/>
      <c r="L494" s="86"/>
    </row>
    <row r="495" spans="2:12" s="6" customFormat="1" ht="34.5" x14ac:dyDescent="0.45">
      <c r="B495" s="2"/>
      <c r="K495" s="86"/>
      <c r="L495" s="86"/>
    </row>
    <row r="496" spans="2:12" s="6" customFormat="1" ht="34.5" x14ac:dyDescent="0.45">
      <c r="B496" s="2"/>
      <c r="K496" s="86"/>
      <c r="L496" s="86"/>
    </row>
    <row r="497" spans="2:12" s="6" customFormat="1" ht="34.5" x14ac:dyDescent="0.45">
      <c r="B497" s="2"/>
      <c r="K497" s="86"/>
      <c r="L497" s="86"/>
    </row>
    <row r="498" spans="2:12" s="6" customFormat="1" ht="34.5" x14ac:dyDescent="0.45">
      <c r="B498" s="2"/>
      <c r="K498" s="86"/>
      <c r="L498" s="86"/>
    </row>
    <row r="499" spans="2:12" s="6" customFormat="1" ht="34.5" x14ac:dyDescent="0.45">
      <c r="B499" s="2"/>
      <c r="K499" s="86"/>
      <c r="L499" s="86"/>
    </row>
    <row r="500" spans="2:12" s="6" customFormat="1" ht="34.5" x14ac:dyDescent="0.45">
      <c r="B500" s="2"/>
      <c r="K500" s="86"/>
      <c r="L500" s="86"/>
    </row>
    <row r="501" spans="2:12" s="6" customFormat="1" ht="34.5" x14ac:dyDescent="0.45">
      <c r="B501" s="2"/>
      <c r="K501" s="86"/>
      <c r="L501" s="86"/>
    </row>
    <row r="502" spans="2:12" s="6" customFormat="1" ht="34.5" x14ac:dyDescent="0.45">
      <c r="B502" s="2"/>
      <c r="K502" s="86"/>
      <c r="L502" s="86"/>
    </row>
    <row r="503" spans="2:12" s="6" customFormat="1" ht="34.5" x14ac:dyDescent="0.45">
      <c r="B503" s="2"/>
      <c r="K503" s="86"/>
      <c r="L503" s="86"/>
    </row>
    <row r="504" spans="2:12" s="6" customFormat="1" ht="34.5" x14ac:dyDescent="0.45">
      <c r="B504" s="2"/>
      <c r="K504" s="86"/>
      <c r="L504" s="86"/>
    </row>
    <row r="505" spans="2:12" s="6" customFormat="1" ht="34.5" x14ac:dyDescent="0.45">
      <c r="B505" s="2"/>
      <c r="K505" s="86"/>
      <c r="L505" s="86"/>
    </row>
    <row r="506" spans="2:12" s="6" customFormat="1" ht="34.5" x14ac:dyDescent="0.45">
      <c r="B506" s="2"/>
      <c r="K506" s="86"/>
      <c r="L506" s="86"/>
    </row>
    <row r="507" spans="2:12" s="6" customFormat="1" ht="34.5" x14ac:dyDescent="0.45">
      <c r="B507" s="2"/>
      <c r="K507" s="86"/>
      <c r="L507" s="86"/>
    </row>
    <row r="508" spans="2:12" s="6" customFormat="1" ht="34.5" x14ac:dyDescent="0.45">
      <c r="B508" s="2"/>
      <c r="K508" s="86"/>
      <c r="L508" s="86"/>
    </row>
    <row r="509" spans="2:12" s="6" customFormat="1" ht="34.5" x14ac:dyDescent="0.45">
      <c r="B509" s="2"/>
      <c r="K509" s="86"/>
      <c r="L509" s="86"/>
    </row>
    <row r="510" spans="2:12" s="6" customFormat="1" ht="34.5" x14ac:dyDescent="0.45">
      <c r="B510" s="2"/>
      <c r="K510" s="86"/>
      <c r="L510" s="86"/>
    </row>
    <row r="511" spans="2:12" s="6" customFormat="1" ht="34.5" x14ac:dyDescent="0.45">
      <c r="B511" s="2"/>
      <c r="K511" s="86"/>
      <c r="L511" s="86"/>
    </row>
    <row r="512" spans="2:12" s="6" customFormat="1" ht="34.5" x14ac:dyDescent="0.45">
      <c r="B512" s="2"/>
      <c r="K512" s="86"/>
      <c r="L512" s="86"/>
    </row>
    <row r="513" spans="2:12" s="6" customFormat="1" ht="34.5" x14ac:dyDescent="0.45">
      <c r="B513" s="2"/>
      <c r="K513" s="86"/>
      <c r="L513" s="86"/>
    </row>
    <row r="514" spans="2:12" s="6" customFormat="1" ht="34.5" x14ac:dyDescent="0.45">
      <c r="B514" s="2"/>
      <c r="K514" s="86"/>
      <c r="L514" s="86"/>
    </row>
    <row r="515" spans="2:12" s="6" customFormat="1" ht="34.5" x14ac:dyDescent="0.45">
      <c r="B515" s="2"/>
      <c r="K515" s="86"/>
      <c r="L515" s="86"/>
    </row>
    <row r="516" spans="2:12" s="6" customFormat="1" ht="34.5" x14ac:dyDescent="0.45">
      <c r="B516" s="2"/>
      <c r="K516" s="86"/>
      <c r="L516" s="86"/>
    </row>
    <row r="517" spans="2:12" s="6" customFormat="1" ht="34.5" x14ac:dyDescent="0.45">
      <c r="B517" s="2"/>
      <c r="K517" s="86"/>
      <c r="L517" s="86"/>
    </row>
    <row r="518" spans="2:12" s="6" customFormat="1" ht="34.5" x14ac:dyDescent="0.45">
      <c r="B518" s="2"/>
      <c r="K518" s="86"/>
      <c r="L518" s="86"/>
    </row>
    <row r="519" spans="2:12" s="6" customFormat="1" ht="34.5" x14ac:dyDescent="0.45">
      <c r="B519" s="2"/>
      <c r="K519" s="86"/>
      <c r="L519" s="86"/>
    </row>
    <row r="520" spans="2:12" s="6" customFormat="1" ht="34.5" x14ac:dyDescent="0.45">
      <c r="B520" s="2"/>
      <c r="K520" s="86"/>
      <c r="L520" s="86"/>
    </row>
    <row r="521" spans="2:12" s="6" customFormat="1" ht="34.5" x14ac:dyDescent="0.45">
      <c r="B521" s="2"/>
      <c r="K521" s="86"/>
      <c r="L521" s="86"/>
    </row>
    <row r="522" spans="2:12" s="6" customFormat="1" ht="34.5" x14ac:dyDescent="0.45">
      <c r="B522" s="2"/>
      <c r="K522" s="86"/>
      <c r="L522" s="86"/>
    </row>
    <row r="523" spans="2:12" s="6" customFormat="1" ht="34.5" x14ac:dyDescent="0.45">
      <c r="B523" s="2"/>
      <c r="K523" s="86"/>
      <c r="L523" s="86"/>
    </row>
    <row r="524" spans="2:12" s="6" customFormat="1" ht="34.5" x14ac:dyDescent="0.45">
      <c r="B524" s="2"/>
      <c r="K524" s="86"/>
      <c r="L524" s="86"/>
    </row>
    <row r="525" spans="2:12" s="6" customFormat="1" ht="34.5" x14ac:dyDescent="0.45">
      <c r="B525" s="2"/>
      <c r="K525" s="86"/>
      <c r="L525" s="86"/>
    </row>
    <row r="526" spans="2:12" s="6" customFormat="1" ht="34.5" x14ac:dyDescent="0.45">
      <c r="B526" s="2"/>
      <c r="K526" s="86"/>
      <c r="L526" s="86"/>
    </row>
    <row r="527" spans="2:12" s="6" customFormat="1" ht="34.5" x14ac:dyDescent="0.45">
      <c r="B527" s="2"/>
      <c r="K527" s="86"/>
      <c r="L527" s="86"/>
    </row>
    <row r="528" spans="2:12" s="6" customFormat="1" ht="34.5" x14ac:dyDescent="0.45">
      <c r="B528" s="2"/>
      <c r="K528" s="86"/>
      <c r="L528" s="86"/>
    </row>
    <row r="529" spans="2:12" s="6" customFormat="1" ht="34.5" x14ac:dyDescent="0.45">
      <c r="B529" s="2"/>
      <c r="K529" s="86"/>
      <c r="L529" s="86"/>
    </row>
    <row r="530" spans="2:12" s="6" customFormat="1" ht="34.5" x14ac:dyDescent="0.45">
      <c r="B530" s="2"/>
      <c r="K530" s="86"/>
      <c r="L530" s="86"/>
    </row>
    <row r="531" spans="2:12" s="6" customFormat="1" ht="34.5" x14ac:dyDescent="0.45">
      <c r="B531" s="2"/>
      <c r="K531" s="86"/>
      <c r="L531" s="86"/>
    </row>
    <row r="532" spans="2:12" s="6" customFormat="1" ht="34.5" x14ac:dyDescent="0.45">
      <c r="B532" s="2"/>
      <c r="K532" s="86"/>
      <c r="L532" s="86"/>
    </row>
    <row r="533" spans="2:12" s="6" customFormat="1" ht="34.5" x14ac:dyDescent="0.45">
      <c r="B533" s="2"/>
      <c r="K533" s="86"/>
      <c r="L533" s="86"/>
    </row>
    <row r="534" spans="2:12" s="6" customFormat="1" ht="34.5" x14ac:dyDescent="0.45">
      <c r="B534" s="2"/>
      <c r="K534" s="86"/>
      <c r="L534" s="86"/>
    </row>
    <row r="535" spans="2:12" s="6" customFormat="1" ht="34.5" x14ac:dyDescent="0.45">
      <c r="B535" s="2"/>
      <c r="K535" s="86"/>
      <c r="L535" s="86"/>
    </row>
    <row r="536" spans="2:12" s="6" customFormat="1" ht="34.5" x14ac:dyDescent="0.45">
      <c r="B536" s="2"/>
      <c r="K536" s="86"/>
      <c r="L536" s="86"/>
    </row>
    <row r="537" spans="2:12" s="6" customFormat="1" ht="34.5" x14ac:dyDescent="0.45">
      <c r="B537" s="2"/>
      <c r="K537" s="86"/>
      <c r="L537" s="86"/>
    </row>
    <row r="538" spans="2:12" s="6" customFormat="1" ht="34.5" x14ac:dyDescent="0.45">
      <c r="B538" s="2"/>
      <c r="K538" s="86"/>
      <c r="L538" s="86"/>
    </row>
    <row r="539" spans="2:12" s="6" customFormat="1" ht="34.5" x14ac:dyDescent="0.45">
      <c r="B539" s="2"/>
      <c r="K539" s="86"/>
      <c r="L539" s="86"/>
    </row>
    <row r="540" spans="2:12" s="6" customFormat="1" ht="34.5" x14ac:dyDescent="0.45">
      <c r="B540" s="2"/>
      <c r="K540" s="86"/>
      <c r="L540" s="86"/>
    </row>
    <row r="541" spans="2:12" s="6" customFormat="1" ht="34.5" x14ac:dyDescent="0.45">
      <c r="B541" s="2"/>
      <c r="K541" s="86"/>
      <c r="L541" s="86"/>
    </row>
    <row r="542" spans="2:12" s="6" customFormat="1" ht="34.5" x14ac:dyDescent="0.45">
      <c r="B542" s="2"/>
      <c r="K542" s="86"/>
      <c r="L542" s="86"/>
    </row>
    <row r="543" spans="2:12" s="6" customFormat="1" ht="34.5" x14ac:dyDescent="0.45">
      <c r="B543" s="2"/>
      <c r="K543" s="86"/>
      <c r="L543" s="86"/>
    </row>
    <row r="544" spans="2:12" s="6" customFormat="1" ht="34.5" x14ac:dyDescent="0.45">
      <c r="B544" s="2"/>
      <c r="K544" s="86"/>
      <c r="L544" s="86"/>
    </row>
    <row r="545" spans="2:12" s="6" customFormat="1" ht="34.5" x14ac:dyDescent="0.45">
      <c r="B545" s="2"/>
      <c r="K545" s="86"/>
      <c r="L545" s="86"/>
    </row>
    <row r="546" spans="2:12" s="6" customFormat="1" ht="34.5" x14ac:dyDescent="0.45">
      <c r="B546" s="2"/>
      <c r="K546" s="86"/>
      <c r="L546" s="86"/>
    </row>
    <row r="547" spans="2:12" s="6" customFormat="1" ht="34.5" x14ac:dyDescent="0.45">
      <c r="B547" s="2"/>
      <c r="K547" s="86"/>
      <c r="L547" s="86"/>
    </row>
    <row r="548" spans="2:12" s="6" customFormat="1" ht="34.5" x14ac:dyDescent="0.45">
      <c r="B548" s="2"/>
      <c r="K548" s="86"/>
      <c r="L548" s="86"/>
    </row>
    <row r="549" spans="2:12" s="6" customFormat="1" ht="34.5" x14ac:dyDescent="0.45">
      <c r="B549" s="2"/>
      <c r="K549" s="86"/>
      <c r="L549" s="86"/>
    </row>
    <row r="550" spans="2:12" s="6" customFormat="1" ht="34.5" x14ac:dyDescent="0.45">
      <c r="B550" s="2"/>
      <c r="K550" s="86"/>
      <c r="L550" s="86"/>
    </row>
    <row r="551" spans="2:12" s="6" customFormat="1" ht="34.5" x14ac:dyDescent="0.45">
      <c r="B551" s="2"/>
      <c r="K551" s="86"/>
      <c r="L551" s="86"/>
    </row>
    <row r="552" spans="2:12" s="6" customFormat="1" ht="34.5" x14ac:dyDescent="0.45">
      <c r="B552" s="2"/>
      <c r="K552" s="86"/>
      <c r="L552" s="86"/>
    </row>
    <row r="553" spans="2:12" s="6" customFormat="1" ht="34.5" x14ac:dyDescent="0.45">
      <c r="B553" s="2"/>
      <c r="K553" s="86"/>
      <c r="L553" s="86"/>
    </row>
    <row r="554" spans="2:12" s="6" customFormat="1" ht="34.5" x14ac:dyDescent="0.45">
      <c r="B554" s="2"/>
      <c r="K554" s="86"/>
      <c r="L554" s="86"/>
    </row>
    <row r="555" spans="2:12" s="6" customFormat="1" ht="34.5" x14ac:dyDescent="0.45">
      <c r="B555" s="2"/>
      <c r="K555" s="86"/>
      <c r="L555" s="86"/>
    </row>
    <row r="556" spans="2:12" s="6" customFormat="1" ht="34.5" x14ac:dyDescent="0.45">
      <c r="B556" s="2"/>
      <c r="K556" s="86"/>
      <c r="L556" s="86"/>
    </row>
    <row r="557" spans="2:12" s="6" customFormat="1" ht="34.5" x14ac:dyDescent="0.45">
      <c r="B557" s="2"/>
      <c r="K557" s="86"/>
      <c r="L557" s="86"/>
    </row>
    <row r="558" spans="2:12" s="6" customFormat="1" ht="34.5" x14ac:dyDescent="0.45">
      <c r="B558" s="2"/>
      <c r="K558" s="86"/>
      <c r="L558" s="86"/>
    </row>
    <row r="559" spans="2:12" s="6" customFormat="1" ht="34.5" x14ac:dyDescent="0.45">
      <c r="B559" s="2"/>
      <c r="K559" s="86"/>
      <c r="L559" s="86"/>
    </row>
    <row r="560" spans="2:12" s="6" customFormat="1" ht="34.5" x14ac:dyDescent="0.45">
      <c r="B560" s="2"/>
      <c r="K560" s="86"/>
      <c r="L560" s="86"/>
    </row>
    <row r="561" spans="2:12" s="6" customFormat="1" ht="34.5" x14ac:dyDescent="0.45">
      <c r="B561" s="2"/>
      <c r="K561" s="86"/>
      <c r="L561" s="86"/>
    </row>
    <row r="562" spans="2:12" s="6" customFormat="1" ht="34.5" x14ac:dyDescent="0.45">
      <c r="B562" s="2"/>
      <c r="K562" s="86"/>
      <c r="L562" s="86"/>
    </row>
    <row r="563" spans="2:12" s="6" customFormat="1" ht="34.5" x14ac:dyDescent="0.45">
      <c r="B563" s="2"/>
      <c r="K563" s="86"/>
      <c r="L563" s="86"/>
    </row>
    <row r="564" spans="2:12" s="6" customFormat="1" ht="34.5" x14ac:dyDescent="0.45">
      <c r="B564" s="2"/>
      <c r="K564" s="86"/>
      <c r="L564" s="86"/>
    </row>
    <row r="565" spans="2:12" s="6" customFormat="1" ht="34.5" x14ac:dyDescent="0.45">
      <c r="B565" s="2"/>
      <c r="K565" s="86"/>
      <c r="L565" s="86"/>
    </row>
    <row r="566" spans="2:12" s="6" customFormat="1" ht="34.5" x14ac:dyDescent="0.45">
      <c r="B566" s="2"/>
      <c r="K566" s="86"/>
      <c r="L566" s="86"/>
    </row>
    <row r="567" spans="2:12" s="6" customFormat="1" ht="34.5" x14ac:dyDescent="0.45">
      <c r="B567" s="2"/>
      <c r="K567" s="86"/>
      <c r="L567" s="86"/>
    </row>
    <row r="568" spans="2:12" s="6" customFormat="1" ht="34.5" x14ac:dyDescent="0.45">
      <c r="B568" s="2"/>
      <c r="K568" s="86"/>
      <c r="L568" s="86"/>
    </row>
    <row r="569" spans="2:12" s="6" customFormat="1" ht="34.5" x14ac:dyDescent="0.45">
      <c r="B569" s="2"/>
      <c r="K569" s="86"/>
      <c r="L569" s="86"/>
    </row>
    <row r="570" spans="2:12" s="6" customFormat="1" ht="34.5" x14ac:dyDescent="0.45">
      <c r="B570" s="2"/>
      <c r="K570" s="86"/>
      <c r="L570" s="86"/>
    </row>
    <row r="571" spans="2:12" s="6" customFormat="1" ht="34.5" x14ac:dyDescent="0.45">
      <c r="B571" s="2"/>
      <c r="K571" s="86"/>
      <c r="L571" s="86"/>
    </row>
    <row r="572" spans="2:12" s="6" customFormat="1" ht="34.5" x14ac:dyDescent="0.45">
      <c r="B572" s="2"/>
      <c r="K572" s="86"/>
      <c r="L572" s="86"/>
    </row>
    <row r="573" spans="2:12" s="6" customFormat="1" ht="34.5" x14ac:dyDescent="0.45">
      <c r="B573" s="2"/>
      <c r="K573" s="86"/>
      <c r="L573" s="86"/>
    </row>
    <row r="574" spans="2:12" s="6" customFormat="1" ht="34.5" x14ac:dyDescent="0.45">
      <c r="B574" s="2"/>
      <c r="K574" s="86"/>
      <c r="L574" s="86"/>
    </row>
    <row r="575" spans="2:12" s="6" customFormat="1" ht="34.5" x14ac:dyDescent="0.45">
      <c r="B575" s="2"/>
      <c r="K575" s="86"/>
      <c r="L575" s="86"/>
    </row>
    <row r="576" spans="2:12" s="6" customFormat="1" ht="34.5" x14ac:dyDescent="0.45">
      <c r="B576" s="2"/>
      <c r="K576" s="86"/>
      <c r="L576" s="86"/>
    </row>
    <row r="577" spans="2:12" s="6" customFormat="1" ht="34.5" x14ac:dyDescent="0.45">
      <c r="B577" s="2"/>
      <c r="K577" s="86"/>
      <c r="L577" s="86"/>
    </row>
    <row r="578" spans="2:12" s="6" customFormat="1" ht="34.5" x14ac:dyDescent="0.45">
      <c r="B578" s="2"/>
      <c r="K578" s="86"/>
      <c r="L578" s="86"/>
    </row>
    <row r="579" spans="2:12" s="6" customFormat="1" ht="34.5" x14ac:dyDescent="0.45">
      <c r="B579" s="2"/>
      <c r="K579" s="86"/>
      <c r="L579" s="86"/>
    </row>
    <row r="580" spans="2:12" s="6" customFormat="1" ht="34.5" x14ac:dyDescent="0.45">
      <c r="B580" s="2"/>
      <c r="K580" s="86"/>
      <c r="L580" s="86"/>
    </row>
    <row r="581" spans="2:12" s="6" customFormat="1" ht="34.5" x14ac:dyDescent="0.45">
      <c r="B581" s="2"/>
      <c r="K581" s="86"/>
      <c r="L581" s="86"/>
    </row>
    <row r="582" spans="2:12" s="6" customFormat="1" ht="34.5" x14ac:dyDescent="0.45">
      <c r="B582" s="2"/>
      <c r="K582" s="86"/>
      <c r="L582" s="86"/>
    </row>
    <row r="583" spans="2:12" s="6" customFormat="1" ht="34.5" x14ac:dyDescent="0.45">
      <c r="B583" s="2"/>
      <c r="K583" s="86"/>
      <c r="L583" s="86"/>
    </row>
    <row r="584" spans="2:12" s="6" customFormat="1" ht="34.5" x14ac:dyDescent="0.45">
      <c r="B584" s="2"/>
      <c r="K584" s="86"/>
      <c r="L584" s="86"/>
    </row>
    <row r="585" spans="2:12" s="6" customFormat="1" ht="34.5" x14ac:dyDescent="0.45">
      <c r="B585" s="2"/>
      <c r="K585" s="86"/>
      <c r="L585" s="86"/>
    </row>
    <row r="586" spans="2:12" s="6" customFormat="1" ht="34.5" x14ac:dyDescent="0.45">
      <c r="B586" s="2"/>
      <c r="K586" s="86"/>
      <c r="L586" s="86"/>
    </row>
    <row r="587" spans="2:12" s="6" customFormat="1" ht="34.5" x14ac:dyDescent="0.45">
      <c r="B587" s="2"/>
      <c r="K587" s="86"/>
      <c r="L587" s="86"/>
    </row>
    <row r="588" spans="2:12" s="6" customFormat="1" ht="34.5" x14ac:dyDescent="0.45">
      <c r="B588" s="2"/>
      <c r="K588" s="86"/>
      <c r="L588" s="86"/>
    </row>
    <row r="589" spans="2:12" s="6" customFormat="1" ht="34.5" x14ac:dyDescent="0.45">
      <c r="B589" s="2"/>
      <c r="K589" s="86"/>
      <c r="L589" s="86"/>
    </row>
    <row r="590" spans="2:12" s="6" customFormat="1" ht="34.5" x14ac:dyDescent="0.45">
      <c r="B590" s="2"/>
      <c r="K590" s="86"/>
      <c r="L590" s="86"/>
    </row>
    <row r="591" spans="2:12" s="6" customFormat="1" ht="34.5" x14ac:dyDescent="0.45">
      <c r="B591" s="2"/>
      <c r="K591" s="86"/>
      <c r="L591" s="86"/>
    </row>
    <row r="592" spans="2:12" s="6" customFormat="1" ht="34.5" x14ac:dyDescent="0.45">
      <c r="B592" s="2"/>
      <c r="K592" s="86"/>
      <c r="L592" s="86"/>
    </row>
    <row r="593" spans="2:12" s="6" customFormat="1" ht="34.5" x14ac:dyDescent="0.45">
      <c r="B593" s="2"/>
      <c r="K593" s="86"/>
      <c r="L593" s="86"/>
    </row>
    <row r="594" spans="2:12" s="6" customFormat="1" ht="34.5" x14ac:dyDescent="0.45">
      <c r="B594" s="2"/>
      <c r="K594" s="86"/>
      <c r="L594" s="86"/>
    </row>
    <row r="595" spans="2:12" s="6" customFormat="1" ht="34.5" x14ac:dyDescent="0.45">
      <c r="B595" s="2"/>
      <c r="K595" s="86"/>
      <c r="L595" s="86"/>
    </row>
    <row r="596" spans="2:12" s="6" customFormat="1" ht="34.5" x14ac:dyDescent="0.45">
      <c r="B596" s="2"/>
      <c r="K596" s="86"/>
      <c r="L596" s="86"/>
    </row>
    <row r="597" spans="2:12" s="6" customFormat="1" ht="34.5" x14ac:dyDescent="0.45">
      <c r="B597" s="2"/>
      <c r="K597" s="86"/>
      <c r="L597" s="86"/>
    </row>
    <row r="598" spans="2:12" s="6" customFormat="1" ht="34.5" x14ac:dyDescent="0.45">
      <c r="B598" s="2"/>
      <c r="K598" s="86"/>
      <c r="L598" s="86"/>
    </row>
    <row r="599" spans="2:12" s="6" customFormat="1" ht="34.5" x14ac:dyDescent="0.45">
      <c r="B599" s="2"/>
      <c r="K599" s="86"/>
      <c r="L599" s="86"/>
    </row>
    <row r="600" spans="2:12" s="6" customFormat="1" ht="34.5" x14ac:dyDescent="0.45">
      <c r="B600" s="2"/>
      <c r="K600" s="86"/>
      <c r="L600" s="86"/>
    </row>
    <row r="601" spans="2:12" s="6" customFormat="1" ht="34.5" x14ac:dyDescent="0.45">
      <c r="B601" s="2"/>
      <c r="K601" s="86"/>
      <c r="L601" s="86"/>
    </row>
    <row r="602" spans="2:12" s="6" customFormat="1" ht="34.5" x14ac:dyDescent="0.45">
      <c r="B602" s="2"/>
      <c r="K602" s="86"/>
      <c r="L602" s="86"/>
    </row>
    <row r="603" spans="2:12" s="6" customFormat="1" ht="34.5" x14ac:dyDescent="0.45">
      <c r="B603" s="2"/>
      <c r="K603" s="86"/>
      <c r="L603" s="86"/>
    </row>
    <row r="604" spans="2:12" s="6" customFormat="1" ht="34.5" x14ac:dyDescent="0.45">
      <c r="B604" s="2"/>
      <c r="K604" s="86"/>
      <c r="L604" s="86"/>
    </row>
    <row r="605" spans="2:12" s="6" customFormat="1" ht="34.5" x14ac:dyDescent="0.45">
      <c r="B605" s="2"/>
      <c r="K605" s="86"/>
      <c r="L605" s="86"/>
    </row>
    <row r="606" spans="2:12" s="6" customFormat="1" ht="34.5" x14ac:dyDescent="0.45">
      <c r="B606" s="2"/>
      <c r="K606" s="86"/>
      <c r="L606" s="86"/>
    </row>
    <row r="607" spans="2:12" s="6" customFormat="1" ht="34.5" x14ac:dyDescent="0.45">
      <c r="B607" s="2"/>
      <c r="K607" s="86"/>
      <c r="L607" s="86"/>
    </row>
    <row r="608" spans="2:12" s="6" customFormat="1" ht="34.5" x14ac:dyDescent="0.45">
      <c r="B608" s="2"/>
      <c r="K608" s="86"/>
      <c r="L608" s="86"/>
    </row>
    <row r="609" spans="2:12" s="6" customFormat="1" ht="34.5" x14ac:dyDescent="0.45">
      <c r="B609" s="2"/>
      <c r="K609" s="86"/>
      <c r="L609" s="86"/>
    </row>
    <row r="610" spans="2:12" s="6" customFormat="1" ht="34.5" x14ac:dyDescent="0.45">
      <c r="B610" s="2"/>
      <c r="K610" s="86"/>
      <c r="L610" s="86"/>
    </row>
    <row r="611" spans="2:12" s="6" customFormat="1" ht="34.5" x14ac:dyDescent="0.45">
      <c r="B611" s="2"/>
      <c r="K611" s="86"/>
      <c r="L611" s="86"/>
    </row>
    <row r="612" spans="2:12" s="6" customFormat="1" ht="34.5" x14ac:dyDescent="0.45">
      <c r="B612" s="2"/>
      <c r="K612" s="86"/>
      <c r="L612" s="86"/>
    </row>
    <row r="613" spans="2:12" s="6" customFormat="1" ht="34.5" x14ac:dyDescent="0.45">
      <c r="B613" s="2"/>
      <c r="K613" s="86"/>
      <c r="L613" s="86"/>
    </row>
    <row r="614" spans="2:12" s="6" customFormat="1" ht="34.5" x14ac:dyDescent="0.45">
      <c r="B614" s="2"/>
      <c r="K614" s="86"/>
      <c r="L614" s="86"/>
    </row>
    <row r="615" spans="2:12" s="6" customFormat="1" ht="34.5" x14ac:dyDescent="0.45">
      <c r="B615" s="2"/>
      <c r="K615" s="86"/>
      <c r="L615" s="86"/>
    </row>
    <row r="616" spans="2:12" s="6" customFormat="1" ht="34.5" x14ac:dyDescent="0.45">
      <c r="B616" s="2"/>
      <c r="K616" s="86"/>
      <c r="L616" s="86"/>
    </row>
    <row r="617" spans="2:12" s="6" customFormat="1" ht="34.5" x14ac:dyDescent="0.45">
      <c r="B617" s="2"/>
      <c r="K617" s="86"/>
      <c r="L617" s="86"/>
    </row>
    <row r="618" spans="2:12" s="6" customFormat="1" ht="34.5" x14ac:dyDescent="0.45">
      <c r="B618" s="2"/>
      <c r="K618" s="86"/>
      <c r="L618" s="86"/>
    </row>
    <row r="619" spans="2:12" s="6" customFormat="1" ht="34.5" x14ac:dyDescent="0.45">
      <c r="B619" s="2"/>
      <c r="K619" s="86"/>
      <c r="L619" s="86"/>
    </row>
    <row r="620" spans="2:12" s="6" customFormat="1" ht="34.5" x14ac:dyDescent="0.45">
      <c r="B620" s="2"/>
      <c r="K620" s="86"/>
      <c r="L620" s="86"/>
    </row>
    <row r="621" spans="2:12" s="6" customFormat="1" ht="34.5" x14ac:dyDescent="0.45">
      <c r="B621" s="2"/>
      <c r="K621" s="86"/>
      <c r="L621" s="86"/>
    </row>
    <row r="622" spans="2:12" s="6" customFormat="1" ht="34.5" x14ac:dyDescent="0.45">
      <c r="B622" s="2"/>
      <c r="K622" s="86"/>
      <c r="L622" s="86"/>
    </row>
    <row r="623" spans="2:12" s="6" customFormat="1" ht="34.5" x14ac:dyDescent="0.45">
      <c r="B623" s="2"/>
      <c r="K623" s="86"/>
      <c r="L623" s="86"/>
    </row>
    <row r="624" spans="2:12" s="6" customFormat="1" ht="34.5" x14ac:dyDescent="0.45">
      <c r="B624" s="2"/>
      <c r="K624" s="86"/>
      <c r="L624" s="86"/>
    </row>
    <row r="625" spans="2:12" s="6" customFormat="1" ht="34.5" x14ac:dyDescent="0.45">
      <c r="B625" s="2"/>
      <c r="K625" s="86"/>
      <c r="L625" s="86"/>
    </row>
    <row r="626" spans="2:12" s="6" customFormat="1" ht="34.5" x14ac:dyDescent="0.45">
      <c r="B626" s="2"/>
      <c r="K626" s="86"/>
      <c r="L626" s="86"/>
    </row>
    <row r="627" spans="2:12" s="6" customFormat="1" ht="34.5" x14ac:dyDescent="0.45">
      <c r="B627" s="2"/>
      <c r="K627" s="86"/>
      <c r="L627" s="86"/>
    </row>
    <row r="628" spans="2:12" s="6" customFormat="1" ht="34.5" x14ac:dyDescent="0.45">
      <c r="B628" s="2"/>
      <c r="K628" s="86"/>
      <c r="L628" s="86"/>
    </row>
    <row r="629" spans="2:12" s="6" customFormat="1" ht="34.5" x14ac:dyDescent="0.45">
      <c r="B629" s="2"/>
      <c r="K629" s="86"/>
      <c r="L629" s="86"/>
    </row>
    <row r="630" spans="2:12" s="6" customFormat="1" ht="34.5" x14ac:dyDescent="0.45">
      <c r="B630" s="2"/>
      <c r="K630" s="86"/>
      <c r="L630" s="86"/>
    </row>
    <row r="631" spans="2:12" s="6" customFormat="1" ht="34.5" x14ac:dyDescent="0.45">
      <c r="B631" s="2"/>
      <c r="K631" s="86"/>
      <c r="L631" s="86"/>
    </row>
    <row r="632" spans="2:12" s="6" customFormat="1" ht="34.5" x14ac:dyDescent="0.45">
      <c r="B632" s="2"/>
      <c r="K632" s="86"/>
      <c r="L632" s="86"/>
    </row>
    <row r="633" spans="2:12" s="6" customFormat="1" ht="34.5" x14ac:dyDescent="0.45">
      <c r="B633" s="2"/>
      <c r="K633" s="86"/>
      <c r="L633" s="86"/>
    </row>
    <row r="634" spans="2:12" s="6" customFormat="1" ht="34.5" x14ac:dyDescent="0.45">
      <c r="B634" s="2"/>
      <c r="K634" s="86"/>
      <c r="L634" s="86"/>
    </row>
    <row r="635" spans="2:12" s="6" customFormat="1" ht="34.5" x14ac:dyDescent="0.45">
      <c r="B635" s="2"/>
      <c r="K635" s="86"/>
      <c r="L635" s="86"/>
    </row>
    <row r="636" spans="2:12" s="6" customFormat="1" ht="34.5" x14ac:dyDescent="0.45">
      <c r="B636" s="2"/>
      <c r="K636" s="86"/>
      <c r="L636" s="86"/>
    </row>
    <row r="637" spans="2:12" s="6" customFormat="1" ht="34.5" x14ac:dyDescent="0.45">
      <c r="B637" s="2"/>
      <c r="K637" s="86"/>
      <c r="L637" s="86"/>
    </row>
    <row r="638" spans="2:12" s="6" customFormat="1" ht="34.5" x14ac:dyDescent="0.45">
      <c r="B638" s="2"/>
      <c r="K638" s="86"/>
      <c r="L638" s="86"/>
    </row>
    <row r="639" spans="2:12" s="6" customFormat="1" ht="34.5" x14ac:dyDescent="0.45">
      <c r="B639" s="2"/>
      <c r="K639" s="86"/>
      <c r="L639" s="86"/>
    </row>
    <row r="640" spans="2:12" s="6" customFormat="1" ht="34.5" x14ac:dyDescent="0.45">
      <c r="B640" s="2"/>
      <c r="K640" s="86"/>
      <c r="L640" s="86"/>
    </row>
    <row r="641" spans="2:12" s="6" customFormat="1" ht="34.5" x14ac:dyDescent="0.45">
      <c r="B641" s="2"/>
      <c r="K641" s="86"/>
      <c r="L641" s="86"/>
    </row>
    <row r="642" spans="2:12" s="6" customFormat="1" ht="34.5" x14ac:dyDescent="0.45">
      <c r="B642" s="2"/>
      <c r="K642" s="86"/>
      <c r="L642" s="86"/>
    </row>
    <row r="643" spans="2:12" s="6" customFormat="1" ht="34.5" x14ac:dyDescent="0.45">
      <c r="B643" s="2"/>
      <c r="K643" s="86"/>
      <c r="L643" s="86"/>
    </row>
    <row r="644" spans="2:12" s="6" customFormat="1" ht="34.5" x14ac:dyDescent="0.45">
      <c r="B644" s="2"/>
      <c r="K644" s="86"/>
      <c r="L644" s="86"/>
    </row>
    <row r="645" spans="2:12" s="6" customFormat="1" ht="34.5" x14ac:dyDescent="0.45">
      <c r="B645" s="2"/>
      <c r="K645" s="86"/>
      <c r="L645" s="86"/>
    </row>
    <row r="646" spans="2:12" s="6" customFormat="1" ht="34.5" x14ac:dyDescent="0.45">
      <c r="B646" s="2"/>
      <c r="K646" s="86"/>
      <c r="L646" s="86"/>
    </row>
    <row r="647" spans="2:12" s="6" customFormat="1" ht="34.5" x14ac:dyDescent="0.45">
      <c r="B647" s="2"/>
      <c r="K647" s="86"/>
      <c r="L647" s="86"/>
    </row>
    <row r="648" spans="2:12" s="6" customFormat="1" ht="34.5" x14ac:dyDescent="0.45">
      <c r="B648" s="2"/>
      <c r="K648" s="86"/>
      <c r="L648" s="86"/>
    </row>
    <row r="649" spans="2:12" s="6" customFormat="1" ht="34.5" x14ac:dyDescent="0.45">
      <c r="B649" s="2"/>
      <c r="K649" s="86"/>
      <c r="L649" s="86"/>
    </row>
    <row r="650" spans="2:12" s="6" customFormat="1" ht="34.5" x14ac:dyDescent="0.45">
      <c r="B650" s="2"/>
      <c r="K650" s="86"/>
      <c r="L650" s="86"/>
    </row>
    <row r="651" spans="2:12" s="6" customFormat="1" ht="34.5" x14ac:dyDescent="0.45">
      <c r="B651" s="2"/>
      <c r="K651" s="86"/>
      <c r="L651" s="86"/>
    </row>
    <row r="652" spans="2:12" s="6" customFormat="1" ht="34.5" x14ac:dyDescent="0.45">
      <c r="B652" s="2"/>
      <c r="K652" s="86"/>
      <c r="L652" s="86"/>
    </row>
    <row r="653" spans="2:12" s="6" customFormat="1" ht="34.5" x14ac:dyDescent="0.45">
      <c r="B653" s="2"/>
      <c r="K653" s="86"/>
      <c r="L653" s="86"/>
    </row>
    <row r="654" spans="2:12" s="6" customFormat="1" ht="34.5" x14ac:dyDescent="0.45">
      <c r="B654" s="2"/>
      <c r="K654" s="86"/>
      <c r="L654" s="86"/>
    </row>
    <row r="655" spans="2:12" s="6" customFormat="1" ht="34.5" x14ac:dyDescent="0.45">
      <c r="B655" s="2"/>
      <c r="K655" s="86"/>
      <c r="L655" s="86"/>
    </row>
    <row r="656" spans="2:12" s="6" customFormat="1" ht="34.5" x14ac:dyDescent="0.45">
      <c r="B656" s="2"/>
      <c r="K656" s="86"/>
      <c r="L656" s="86"/>
    </row>
    <row r="657" spans="2:12" s="6" customFormat="1" ht="34.5" x14ac:dyDescent="0.45">
      <c r="B657" s="2"/>
      <c r="K657" s="86"/>
      <c r="L657" s="86"/>
    </row>
    <row r="658" spans="2:12" s="6" customFormat="1" ht="34.5" x14ac:dyDescent="0.45">
      <c r="B658" s="2"/>
      <c r="K658" s="86"/>
      <c r="L658" s="86"/>
    </row>
    <row r="659" spans="2:12" s="6" customFormat="1" ht="34.5" x14ac:dyDescent="0.45">
      <c r="B659" s="2"/>
      <c r="K659" s="86"/>
      <c r="L659" s="86"/>
    </row>
    <row r="660" spans="2:12" s="6" customFormat="1" ht="34.5" x14ac:dyDescent="0.45">
      <c r="B660" s="2"/>
      <c r="K660" s="86"/>
      <c r="L660" s="86"/>
    </row>
    <row r="661" spans="2:12" s="6" customFormat="1" ht="34.5" x14ac:dyDescent="0.45">
      <c r="B661" s="2"/>
      <c r="K661" s="86"/>
      <c r="L661" s="86"/>
    </row>
    <row r="662" spans="2:12" s="6" customFormat="1" ht="34.5" x14ac:dyDescent="0.45">
      <c r="B662" s="2"/>
      <c r="K662" s="86"/>
      <c r="L662" s="86"/>
    </row>
    <row r="663" spans="2:12" s="6" customFormat="1" ht="34.5" x14ac:dyDescent="0.45">
      <c r="B663" s="2"/>
      <c r="K663" s="86"/>
      <c r="L663" s="86"/>
    </row>
    <row r="664" spans="2:12" s="6" customFormat="1" ht="34.5" x14ac:dyDescent="0.45">
      <c r="B664" s="2"/>
      <c r="K664" s="86"/>
      <c r="L664" s="86"/>
    </row>
    <row r="665" spans="2:12" s="6" customFormat="1" ht="34.5" x14ac:dyDescent="0.45">
      <c r="B665" s="2"/>
      <c r="K665" s="86"/>
      <c r="L665" s="86"/>
    </row>
    <row r="666" spans="2:12" s="6" customFormat="1" ht="34.5" x14ac:dyDescent="0.45">
      <c r="B666" s="2"/>
      <c r="K666" s="86"/>
      <c r="L666" s="86"/>
    </row>
    <row r="667" spans="2:12" s="6" customFormat="1" ht="34.5" x14ac:dyDescent="0.45">
      <c r="B667" s="2"/>
      <c r="K667" s="86"/>
      <c r="L667" s="86"/>
    </row>
    <row r="668" spans="2:12" s="6" customFormat="1" ht="34.5" x14ac:dyDescent="0.45">
      <c r="B668" s="2"/>
      <c r="K668" s="86"/>
      <c r="L668" s="86"/>
    </row>
    <row r="669" spans="2:12" s="6" customFormat="1" ht="34.5" x14ac:dyDescent="0.45">
      <c r="B669" s="2"/>
      <c r="K669" s="86"/>
      <c r="L669" s="86"/>
    </row>
    <row r="670" spans="2:12" s="6" customFormat="1" ht="34.5" x14ac:dyDescent="0.45">
      <c r="B670" s="2"/>
      <c r="K670" s="86"/>
      <c r="L670" s="86"/>
    </row>
    <row r="671" spans="2:12" s="6" customFormat="1" ht="34.5" x14ac:dyDescent="0.45">
      <c r="B671" s="2"/>
      <c r="K671" s="86"/>
      <c r="L671" s="86"/>
    </row>
    <row r="672" spans="2:12" s="6" customFormat="1" ht="34.5" x14ac:dyDescent="0.45">
      <c r="B672" s="2"/>
      <c r="K672" s="86"/>
      <c r="L672" s="86"/>
    </row>
    <row r="673" spans="2:12" s="6" customFormat="1" ht="34.5" x14ac:dyDescent="0.45">
      <c r="B673" s="2"/>
      <c r="K673" s="86"/>
      <c r="L673" s="86"/>
    </row>
    <row r="674" spans="2:12" s="6" customFormat="1" ht="34.5" x14ac:dyDescent="0.45">
      <c r="B674" s="2"/>
      <c r="K674" s="86"/>
      <c r="L674" s="86"/>
    </row>
    <row r="675" spans="2:12" s="6" customFormat="1" ht="34.5" x14ac:dyDescent="0.45">
      <c r="B675" s="2"/>
      <c r="K675" s="86"/>
      <c r="L675" s="86"/>
    </row>
    <row r="676" spans="2:12" s="6" customFormat="1" ht="34.5" x14ac:dyDescent="0.45">
      <c r="B676" s="2"/>
      <c r="K676" s="86"/>
      <c r="L676" s="86"/>
    </row>
    <row r="677" spans="2:12" s="6" customFormat="1" ht="34.5" x14ac:dyDescent="0.45">
      <c r="B677" s="2"/>
      <c r="K677" s="86"/>
      <c r="L677" s="86"/>
    </row>
    <row r="678" spans="2:12" s="6" customFormat="1" ht="34.5" x14ac:dyDescent="0.45">
      <c r="B678" s="2"/>
      <c r="K678" s="86"/>
      <c r="L678" s="86"/>
    </row>
    <row r="679" spans="2:12" s="6" customFormat="1" ht="34.5" x14ac:dyDescent="0.45">
      <c r="B679" s="2"/>
      <c r="K679" s="86"/>
      <c r="L679" s="86"/>
    </row>
    <row r="680" spans="2:12" s="6" customFormat="1" ht="34.5" x14ac:dyDescent="0.45">
      <c r="B680" s="2"/>
      <c r="K680" s="86"/>
      <c r="L680" s="86"/>
    </row>
    <row r="681" spans="2:12" s="6" customFormat="1" ht="34.5" x14ac:dyDescent="0.45">
      <c r="B681" s="2"/>
      <c r="K681" s="86"/>
      <c r="L681" s="86"/>
    </row>
    <row r="682" spans="2:12" s="6" customFormat="1" ht="34.5" x14ac:dyDescent="0.45">
      <c r="B682" s="2"/>
      <c r="K682" s="86"/>
      <c r="L682" s="86"/>
    </row>
    <row r="683" spans="2:12" s="6" customFormat="1" ht="34.5" x14ac:dyDescent="0.45">
      <c r="B683" s="2"/>
      <c r="K683" s="86"/>
      <c r="L683" s="86"/>
    </row>
    <row r="684" spans="2:12" s="6" customFormat="1" ht="34.5" x14ac:dyDescent="0.45">
      <c r="B684" s="2"/>
      <c r="K684" s="86"/>
      <c r="L684" s="86"/>
    </row>
    <row r="685" spans="2:12" s="6" customFormat="1" ht="34.5" x14ac:dyDescent="0.45">
      <c r="B685" s="2"/>
      <c r="K685" s="86"/>
      <c r="L685" s="86"/>
    </row>
    <row r="686" spans="2:12" s="6" customFormat="1" ht="34.5" x14ac:dyDescent="0.45">
      <c r="B686" s="2"/>
      <c r="K686" s="86"/>
      <c r="L686" s="86"/>
    </row>
    <row r="687" spans="2:12" s="6" customFormat="1" ht="34.5" x14ac:dyDescent="0.45">
      <c r="B687" s="2"/>
      <c r="K687" s="86"/>
      <c r="L687" s="86"/>
    </row>
    <row r="688" spans="2:12" s="6" customFormat="1" ht="34.5" x14ac:dyDescent="0.45">
      <c r="B688" s="2"/>
      <c r="K688" s="86"/>
      <c r="L688" s="86"/>
    </row>
    <row r="689" spans="2:12" s="6" customFormat="1" ht="34.5" x14ac:dyDescent="0.45">
      <c r="B689" s="2"/>
      <c r="K689" s="86"/>
      <c r="L689" s="86"/>
    </row>
    <row r="690" spans="2:12" s="6" customFormat="1" ht="34.5" x14ac:dyDescent="0.45">
      <c r="B690" s="2"/>
      <c r="K690" s="86"/>
      <c r="L690" s="86"/>
    </row>
    <row r="691" spans="2:12" s="6" customFormat="1" ht="34.5" x14ac:dyDescent="0.45">
      <c r="B691" s="2"/>
      <c r="K691" s="86"/>
      <c r="L691" s="86"/>
    </row>
    <row r="692" spans="2:12" s="6" customFormat="1" ht="34.5" x14ac:dyDescent="0.45">
      <c r="B692" s="2"/>
      <c r="K692" s="86"/>
      <c r="L692" s="86"/>
    </row>
    <row r="693" spans="2:12" s="6" customFormat="1" ht="34.5" x14ac:dyDescent="0.45">
      <c r="B693" s="2"/>
      <c r="K693" s="86"/>
      <c r="L693" s="86"/>
    </row>
    <row r="694" spans="2:12" s="6" customFormat="1" ht="34.5" x14ac:dyDescent="0.45">
      <c r="B694" s="2"/>
      <c r="K694" s="86"/>
      <c r="L694" s="86"/>
    </row>
    <row r="695" spans="2:12" s="6" customFormat="1" ht="34.5" x14ac:dyDescent="0.45">
      <c r="B695" s="2"/>
      <c r="K695" s="86"/>
      <c r="L695" s="86"/>
    </row>
    <row r="696" spans="2:12" s="6" customFormat="1" ht="34.5" x14ac:dyDescent="0.45">
      <c r="B696" s="2"/>
      <c r="K696" s="86"/>
      <c r="L696" s="86"/>
    </row>
    <row r="697" spans="2:12" s="6" customFormat="1" ht="34.5" x14ac:dyDescent="0.45">
      <c r="B697" s="2"/>
      <c r="K697" s="86"/>
      <c r="L697" s="86"/>
    </row>
    <row r="698" spans="2:12" s="6" customFormat="1" ht="34.5" x14ac:dyDescent="0.45">
      <c r="B698" s="2"/>
      <c r="K698" s="86"/>
      <c r="L698" s="86"/>
    </row>
    <row r="699" spans="2:12" s="6" customFormat="1" ht="34.5" x14ac:dyDescent="0.45">
      <c r="B699" s="2"/>
      <c r="K699" s="86"/>
      <c r="L699" s="86"/>
    </row>
    <row r="700" spans="2:12" s="6" customFormat="1" ht="34.5" x14ac:dyDescent="0.45">
      <c r="B700" s="2"/>
      <c r="K700" s="86"/>
      <c r="L700" s="86"/>
    </row>
    <row r="701" spans="2:12" s="6" customFormat="1" ht="34.5" x14ac:dyDescent="0.45">
      <c r="B701" s="2"/>
      <c r="K701" s="86"/>
      <c r="L701" s="86"/>
    </row>
    <row r="702" spans="2:12" s="6" customFormat="1" ht="34.5" x14ac:dyDescent="0.45">
      <c r="B702" s="2"/>
      <c r="K702" s="86"/>
      <c r="L702" s="86"/>
    </row>
    <row r="703" spans="2:12" s="6" customFormat="1" ht="34.5" x14ac:dyDescent="0.45">
      <c r="B703" s="2"/>
      <c r="K703" s="86"/>
      <c r="L703" s="86"/>
    </row>
    <row r="704" spans="2:12" s="6" customFormat="1" ht="34.5" x14ac:dyDescent="0.45">
      <c r="B704" s="2"/>
      <c r="K704" s="86"/>
      <c r="L704" s="86"/>
    </row>
    <row r="705" spans="2:12" s="6" customFormat="1" ht="34.5" x14ac:dyDescent="0.45">
      <c r="B705" s="2"/>
      <c r="K705" s="86"/>
      <c r="L705" s="86"/>
    </row>
    <row r="706" spans="2:12" s="6" customFormat="1" ht="34.5" x14ac:dyDescent="0.45">
      <c r="B706" s="2"/>
      <c r="K706" s="86"/>
      <c r="L706" s="86"/>
    </row>
    <row r="707" spans="2:12" s="6" customFormat="1" ht="34.5" x14ac:dyDescent="0.45">
      <c r="B707" s="2"/>
      <c r="K707" s="86"/>
      <c r="L707" s="86"/>
    </row>
    <row r="708" spans="2:12" s="6" customFormat="1" ht="34.5" x14ac:dyDescent="0.45">
      <c r="B708" s="2"/>
      <c r="K708" s="86"/>
      <c r="L708" s="86"/>
    </row>
    <row r="709" spans="2:12" s="6" customFormat="1" ht="34.5" x14ac:dyDescent="0.45">
      <c r="B709" s="2"/>
      <c r="K709" s="86"/>
      <c r="L709" s="86"/>
    </row>
    <row r="710" spans="2:12" s="6" customFormat="1" ht="34.5" x14ac:dyDescent="0.45">
      <c r="B710" s="2"/>
      <c r="K710" s="86"/>
      <c r="L710" s="86"/>
    </row>
    <row r="711" spans="2:12" s="6" customFormat="1" ht="34.5" x14ac:dyDescent="0.45">
      <c r="B711" s="2"/>
      <c r="K711" s="86"/>
      <c r="L711" s="86"/>
    </row>
    <row r="712" spans="2:12" s="6" customFormat="1" ht="34.5" x14ac:dyDescent="0.45">
      <c r="B712" s="2"/>
      <c r="K712" s="86"/>
      <c r="L712" s="86"/>
    </row>
    <row r="713" spans="2:12" s="6" customFormat="1" ht="34.5" x14ac:dyDescent="0.45">
      <c r="B713" s="2"/>
      <c r="K713" s="86"/>
      <c r="L713" s="86"/>
    </row>
    <row r="714" spans="2:12" s="6" customFormat="1" ht="34.5" x14ac:dyDescent="0.45">
      <c r="B714" s="2"/>
      <c r="K714" s="86"/>
      <c r="L714" s="86"/>
    </row>
    <row r="715" spans="2:12" s="6" customFormat="1" ht="34.5" x14ac:dyDescent="0.45">
      <c r="B715" s="2"/>
      <c r="K715" s="86"/>
      <c r="L715" s="86"/>
    </row>
    <row r="716" spans="2:12" s="6" customFormat="1" ht="34.5" x14ac:dyDescent="0.45">
      <c r="B716" s="2"/>
      <c r="K716" s="86"/>
      <c r="L716" s="86"/>
    </row>
    <row r="717" spans="2:12" s="6" customFormat="1" ht="34.5" x14ac:dyDescent="0.45">
      <c r="B717" s="2"/>
      <c r="K717" s="86"/>
      <c r="L717" s="86"/>
    </row>
    <row r="718" spans="2:12" s="6" customFormat="1" ht="34.5" x14ac:dyDescent="0.45">
      <c r="B718" s="2"/>
      <c r="K718" s="86"/>
      <c r="L718" s="86"/>
    </row>
    <row r="719" spans="2:12" s="6" customFormat="1" ht="34.5" x14ac:dyDescent="0.45">
      <c r="B719" s="2"/>
      <c r="K719" s="86"/>
      <c r="L719" s="86"/>
    </row>
    <row r="720" spans="2:12" s="6" customFormat="1" ht="34.5" x14ac:dyDescent="0.45">
      <c r="B720" s="2"/>
      <c r="K720" s="86"/>
      <c r="L720" s="86"/>
    </row>
    <row r="721" spans="2:12" s="6" customFormat="1" ht="34.5" x14ac:dyDescent="0.45">
      <c r="B721" s="2"/>
      <c r="K721" s="86"/>
      <c r="L721" s="86"/>
    </row>
    <row r="722" spans="2:12" s="6" customFormat="1" ht="34.5" x14ac:dyDescent="0.45">
      <c r="B722" s="2"/>
      <c r="K722" s="86"/>
      <c r="L722" s="86"/>
    </row>
    <row r="723" spans="2:12" s="6" customFormat="1" ht="34.5" x14ac:dyDescent="0.45">
      <c r="B723" s="2"/>
      <c r="K723" s="86"/>
      <c r="L723" s="86"/>
    </row>
    <row r="724" spans="2:12" s="6" customFormat="1" ht="34.5" x14ac:dyDescent="0.45">
      <c r="B724" s="2"/>
      <c r="K724" s="86"/>
      <c r="L724" s="86"/>
    </row>
    <row r="725" spans="2:12" s="6" customFormat="1" ht="34.5" x14ac:dyDescent="0.45">
      <c r="B725" s="2"/>
      <c r="K725" s="86"/>
      <c r="L725" s="86"/>
    </row>
    <row r="726" spans="2:12" s="6" customFormat="1" ht="34.5" x14ac:dyDescent="0.45">
      <c r="B726" s="2"/>
      <c r="K726" s="86"/>
      <c r="L726" s="86"/>
    </row>
    <row r="727" spans="2:12" s="6" customFormat="1" ht="34.5" x14ac:dyDescent="0.45">
      <c r="B727" s="2"/>
      <c r="K727" s="86"/>
      <c r="L727" s="86"/>
    </row>
    <row r="728" spans="2:12" s="6" customFormat="1" ht="34.5" x14ac:dyDescent="0.45">
      <c r="B728" s="2"/>
      <c r="K728" s="86"/>
      <c r="L728" s="86"/>
    </row>
    <row r="729" spans="2:12" s="6" customFormat="1" ht="34.5" x14ac:dyDescent="0.45">
      <c r="B729" s="2"/>
      <c r="K729" s="86"/>
      <c r="L729" s="86"/>
    </row>
    <row r="730" spans="2:12" s="6" customFormat="1" ht="34.5" x14ac:dyDescent="0.45">
      <c r="B730" s="2"/>
      <c r="K730" s="86"/>
      <c r="L730" s="86"/>
    </row>
    <row r="731" spans="2:12" s="6" customFormat="1" ht="34.5" x14ac:dyDescent="0.45">
      <c r="B731" s="2"/>
      <c r="K731" s="86"/>
      <c r="L731" s="86"/>
    </row>
    <row r="732" spans="2:12" s="6" customFormat="1" ht="34.5" x14ac:dyDescent="0.45">
      <c r="B732" s="2"/>
      <c r="K732" s="86"/>
      <c r="L732" s="86"/>
    </row>
    <row r="733" spans="2:12" s="6" customFormat="1" ht="34.5" x14ac:dyDescent="0.45">
      <c r="B733" s="2"/>
      <c r="K733" s="86"/>
      <c r="L733" s="86"/>
    </row>
    <row r="734" spans="2:12" s="6" customFormat="1" ht="34.5" x14ac:dyDescent="0.45">
      <c r="B734" s="2"/>
      <c r="K734" s="86"/>
      <c r="L734" s="86"/>
    </row>
    <row r="735" spans="2:12" s="6" customFormat="1" ht="34.5" x14ac:dyDescent="0.45">
      <c r="B735" s="2"/>
      <c r="K735" s="86"/>
      <c r="L735" s="86"/>
    </row>
    <row r="736" spans="2:12" s="6" customFormat="1" ht="34.5" x14ac:dyDescent="0.45">
      <c r="B736" s="2"/>
      <c r="K736" s="86"/>
      <c r="L736" s="86"/>
    </row>
    <row r="737" spans="2:12" s="6" customFormat="1" ht="34.5" x14ac:dyDescent="0.45">
      <c r="B737" s="2"/>
      <c r="K737" s="86"/>
      <c r="L737" s="86"/>
    </row>
    <row r="738" spans="2:12" s="6" customFormat="1" ht="34.5" x14ac:dyDescent="0.45">
      <c r="B738" s="2"/>
      <c r="K738" s="86"/>
      <c r="L738" s="86"/>
    </row>
    <row r="739" spans="2:12" s="6" customFormat="1" ht="34.5" x14ac:dyDescent="0.45">
      <c r="B739" s="2"/>
      <c r="K739" s="86"/>
      <c r="L739" s="86"/>
    </row>
    <row r="740" spans="2:12" s="6" customFormat="1" ht="34.5" x14ac:dyDescent="0.45">
      <c r="B740" s="2"/>
      <c r="K740" s="86"/>
      <c r="L740" s="86"/>
    </row>
    <row r="741" spans="2:12" s="6" customFormat="1" ht="34.5" x14ac:dyDescent="0.45">
      <c r="B741" s="2"/>
      <c r="K741" s="86"/>
      <c r="L741" s="86"/>
    </row>
    <row r="742" spans="2:12" s="6" customFormat="1" ht="34.5" x14ac:dyDescent="0.45">
      <c r="B742" s="2"/>
      <c r="K742" s="86"/>
      <c r="L742" s="86"/>
    </row>
    <row r="743" spans="2:12" s="6" customFormat="1" ht="34.5" x14ac:dyDescent="0.45">
      <c r="B743" s="2"/>
      <c r="K743" s="86"/>
      <c r="L743" s="86"/>
    </row>
    <row r="744" spans="2:12" s="6" customFormat="1" ht="34.5" x14ac:dyDescent="0.45">
      <c r="B744" s="2"/>
      <c r="K744" s="86"/>
      <c r="L744" s="86"/>
    </row>
    <row r="745" spans="2:12" s="6" customFormat="1" ht="34.5" x14ac:dyDescent="0.45">
      <c r="B745" s="2"/>
      <c r="K745" s="86"/>
      <c r="L745" s="86"/>
    </row>
    <row r="746" spans="2:12" s="6" customFormat="1" ht="34.5" x14ac:dyDescent="0.45">
      <c r="B746" s="2"/>
      <c r="K746" s="86"/>
      <c r="L746" s="86"/>
    </row>
    <row r="747" spans="2:12" s="6" customFormat="1" ht="34.5" x14ac:dyDescent="0.45">
      <c r="B747" s="2"/>
      <c r="K747" s="86"/>
      <c r="L747" s="86"/>
    </row>
    <row r="748" spans="2:12" s="6" customFormat="1" ht="34.5" x14ac:dyDescent="0.45">
      <c r="B748" s="2"/>
      <c r="K748" s="86"/>
      <c r="L748" s="86"/>
    </row>
    <row r="749" spans="2:12" s="6" customFormat="1" ht="34.5" x14ac:dyDescent="0.45">
      <c r="B749" s="2"/>
      <c r="K749" s="86"/>
      <c r="L749" s="86"/>
    </row>
    <row r="750" spans="2:12" s="6" customFormat="1" ht="34.5" x14ac:dyDescent="0.45">
      <c r="B750" s="2"/>
      <c r="K750" s="86"/>
      <c r="L750" s="86"/>
    </row>
    <row r="751" spans="2:12" s="6" customFormat="1" ht="34.5" x14ac:dyDescent="0.45">
      <c r="B751" s="2"/>
      <c r="K751" s="86"/>
      <c r="L751" s="86"/>
    </row>
    <row r="752" spans="2:12" s="6" customFormat="1" ht="34.5" x14ac:dyDescent="0.45">
      <c r="B752" s="2"/>
      <c r="K752" s="86"/>
      <c r="L752" s="86"/>
    </row>
    <row r="753" spans="2:12" s="6" customFormat="1" ht="34.5" x14ac:dyDescent="0.45">
      <c r="B753" s="2"/>
      <c r="K753" s="86"/>
      <c r="L753" s="86"/>
    </row>
    <row r="754" spans="2:12" s="6" customFormat="1" ht="34.5" x14ac:dyDescent="0.45">
      <c r="B754" s="2"/>
      <c r="K754" s="86"/>
      <c r="L754" s="86"/>
    </row>
    <row r="755" spans="2:12" s="6" customFormat="1" ht="34.5" x14ac:dyDescent="0.45">
      <c r="B755" s="2"/>
      <c r="K755" s="86"/>
      <c r="L755" s="86"/>
    </row>
    <row r="756" spans="2:12" s="6" customFormat="1" ht="34.5" x14ac:dyDescent="0.45">
      <c r="B756" s="2"/>
      <c r="K756" s="86"/>
      <c r="L756" s="86"/>
    </row>
    <row r="757" spans="2:12" s="6" customFormat="1" ht="34.5" x14ac:dyDescent="0.45">
      <c r="B757" s="2"/>
      <c r="K757" s="86"/>
      <c r="L757" s="86"/>
    </row>
    <row r="758" spans="2:12" s="6" customFormat="1" ht="34.5" x14ac:dyDescent="0.45">
      <c r="B758" s="2"/>
      <c r="K758" s="86"/>
      <c r="L758" s="86"/>
    </row>
    <row r="759" spans="2:12" s="6" customFormat="1" ht="34.5" x14ac:dyDescent="0.45">
      <c r="B759" s="2"/>
      <c r="K759" s="86"/>
      <c r="L759" s="86"/>
    </row>
    <row r="760" spans="2:12" s="6" customFormat="1" ht="34.5" x14ac:dyDescent="0.45">
      <c r="B760" s="2"/>
      <c r="K760" s="86"/>
      <c r="L760" s="86"/>
    </row>
    <row r="761" spans="2:12" s="6" customFormat="1" ht="34.5" x14ac:dyDescent="0.45">
      <c r="B761" s="2"/>
      <c r="K761" s="86"/>
      <c r="L761" s="86"/>
    </row>
    <row r="762" spans="2:12" s="6" customFormat="1" ht="34.5" x14ac:dyDescent="0.45">
      <c r="B762" s="2"/>
      <c r="K762" s="86"/>
      <c r="L762" s="86"/>
    </row>
    <row r="763" spans="2:12" s="6" customFormat="1" ht="34.5" x14ac:dyDescent="0.45">
      <c r="B763" s="2"/>
      <c r="K763" s="86"/>
      <c r="L763" s="86"/>
    </row>
    <row r="764" spans="2:12" s="6" customFormat="1" ht="34.5" x14ac:dyDescent="0.45">
      <c r="B764" s="2"/>
      <c r="K764" s="86"/>
      <c r="L764" s="86"/>
    </row>
    <row r="765" spans="2:12" s="6" customFormat="1" ht="34.5" x14ac:dyDescent="0.45">
      <c r="B765" s="2"/>
      <c r="K765" s="86"/>
      <c r="L765" s="86"/>
    </row>
    <row r="766" spans="2:12" s="6" customFormat="1" ht="34.5" x14ac:dyDescent="0.45">
      <c r="B766" s="2"/>
      <c r="K766" s="86"/>
      <c r="L766" s="86"/>
    </row>
    <row r="767" spans="2:12" s="6" customFormat="1" ht="34.5" x14ac:dyDescent="0.45">
      <c r="B767" s="2"/>
      <c r="K767" s="86"/>
      <c r="L767" s="86"/>
    </row>
    <row r="768" spans="2:12" s="6" customFormat="1" ht="34.5" x14ac:dyDescent="0.45">
      <c r="B768" s="2"/>
      <c r="K768" s="86"/>
      <c r="L768" s="86"/>
    </row>
    <row r="769" spans="2:12" s="6" customFormat="1" ht="34.5" x14ac:dyDescent="0.45">
      <c r="B769" s="2"/>
      <c r="K769" s="86"/>
      <c r="L769" s="86"/>
    </row>
    <row r="770" spans="2:12" s="6" customFormat="1" ht="34.5" x14ac:dyDescent="0.45">
      <c r="B770" s="2"/>
      <c r="K770" s="86"/>
      <c r="L770" s="86"/>
    </row>
    <row r="771" spans="2:12" s="6" customFormat="1" ht="34.5" x14ac:dyDescent="0.45">
      <c r="B771" s="2"/>
      <c r="K771" s="86"/>
      <c r="L771" s="86"/>
    </row>
    <row r="772" spans="2:12" s="6" customFormat="1" ht="34.5" x14ac:dyDescent="0.45">
      <c r="B772" s="2"/>
      <c r="K772" s="86"/>
      <c r="L772" s="86"/>
    </row>
    <row r="773" spans="2:12" s="6" customFormat="1" ht="34.5" x14ac:dyDescent="0.45">
      <c r="B773" s="2"/>
      <c r="K773" s="86"/>
      <c r="L773" s="86"/>
    </row>
    <row r="774" spans="2:12" s="6" customFormat="1" ht="34.5" x14ac:dyDescent="0.45">
      <c r="B774" s="2"/>
      <c r="K774" s="86"/>
      <c r="L774" s="86"/>
    </row>
    <row r="775" spans="2:12" s="6" customFormat="1" ht="34.5" x14ac:dyDescent="0.45">
      <c r="B775" s="2"/>
      <c r="K775" s="86"/>
      <c r="L775" s="86"/>
    </row>
    <row r="776" spans="2:12" s="6" customFormat="1" ht="34.5" x14ac:dyDescent="0.45">
      <c r="B776" s="2"/>
      <c r="K776" s="86"/>
      <c r="L776" s="86"/>
    </row>
    <row r="777" spans="2:12" s="6" customFormat="1" ht="34.5" x14ac:dyDescent="0.45">
      <c r="B777" s="2"/>
      <c r="K777" s="86"/>
      <c r="L777" s="86"/>
    </row>
    <row r="778" spans="2:12" s="6" customFormat="1" ht="34.5" x14ac:dyDescent="0.45">
      <c r="B778" s="2"/>
      <c r="K778" s="86"/>
      <c r="L778" s="86"/>
    </row>
    <row r="779" spans="2:12" s="6" customFormat="1" ht="34.5" x14ac:dyDescent="0.45">
      <c r="B779" s="2"/>
      <c r="K779" s="86"/>
      <c r="L779" s="86"/>
    </row>
    <row r="780" spans="2:12" s="6" customFormat="1" ht="34.5" x14ac:dyDescent="0.45">
      <c r="B780" s="2"/>
      <c r="K780" s="86"/>
      <c r="L780" s="86"/>
    </row>
    <row r="781" spans="2:12" s="6" customFormat="1" ht="34.5" x14ac:dyDescent="0.45">
      <c r="B781" s="2"/>
      <c r="K781" s="86"/>
      <c r="L781" s="86"/>
    </row>
    <row r="782" spans="2:12" s="6" customFormat="1" ht="34.5" x14ac:dyDescent="0.45">
      <c r="B782" s="2"/>
      <c r="K782" s="86"/>
      <c r="L782" s="86"/>
    </row>
    <row r="783" spans="2:12" s="6" customFormat="1" ht="34.5" x14ac:dyDescent="0.45">
      <c r="B783" s="2"/>
      <c r="K783" s="86"/>
      <c r="L783" s="86"/>
    </row>
    <row r="784" spans="2:12" s="6" customFormat="1" ht="34.5" x14ac:dyDescent="0.45">
      <c r="B784" s="2"/>
      <c r="K784" s="86"/>
      <c r="L784" s="86"/>
    </row>
    <row r="785" spans="2:12" s="6" customFormat="1" ht="34.5" x14ac:dyDescent="0.45">
      <c r="B785" s="2"/>
      <c r="K785" s="86"/>
      <c r="L785" s="86"/>
    </row>
    <row r="786" spans="2:12" s="6" customFormat="1" ht="34.5" x14ac:dyDescent="0.45">
      <c r="B786" s="2"/>
      <c r="K786" s="86"/>
      <c r="L786" s="86"/>
    </row>
    <row r="787" spans="2:12" s="6" customFormat="1" ht="34.5" x14ac:dyDescent="0.45">
      <c r="B787" s="2"/>
      <c r="K787" s="86"/>
      <c r="L787" s="86"/>
    </row>
    <row r="788" spans="2:12" s="6" customFormat="1" ht="34.5" x14ac:dyDescent="0.45">
      <c r="B788" s="2"/>
      <c r="K788" s="86"/>
      <c r="L788" s="86"/>
    </row>
    <row r="789" spans="2:12" s="6" customFormat="1" ht="34.5" x14ac:dyDescent="0.45">
      <c r="B789" s="2"/>
      <c r="K789" s="86"/>
      <c r="L789" s="86"/>
    </row>
    <row r="790" spans="2:12" s="6" customFormat="1" ht="34.5" x14ac:dyDescent="0.45">
      <c r="B790" s="2"/>
      <c r="K790" s="86"/>
      <c r="L790" s="86"/>
    </row>
    <row r="791" spans="2:12" s="6" customFormat="1" ht="34.5" x14ac:dyDescent="0.45">
      <c r="B791" s="2"/>
      <c r="K791" s="86"/>
      <c r="L791" s="86"/>
    </row>
    <row r="792" spans="2:12" s="6" customFormat="1" ht="34.5" x14ac:dyDescent="0.45">
      <c r="B792" s="2"/>
      <c r="K792" s="86"/>
      <c r="L792" s="86"/>
    </row>
    <row r="793" spans="2:12" s="6" customFormat="1" ht="34.5" x14ac:dyDescent="0.45">
      <c r="B793" s="2"/>
      <c r="K793" s="86"/>
      <c r="L793" s="86"/>
    </row>
    <row r="794" spans="2:12" s="6" customFormat="1" ht="34.5" x14ac:dyDescent="0.45">
      <c r="B794" s="2"/>
      <c r="K794" s="86"/>
      <c r="L794" s="86"/>
    </row>
    <row r="795" spans="2:12" s="6" customFormat="1" ht="34.5" x14ac:dyDescent="0.45">
      <c r="B795" s="2"/>
      <c r="K795" s="86"/>
      <c r="L795" s="86"/>
    </row>
    <row r="796" spans="2:12" s="6" customFormat="1" ht="34.5" x14ac:dyDescent="0.45">
      <c r="B796" s="2"/>
      <c r="K796" s="86"/>
      <c r="L796" s="86"/>
    </row>
    <row r="797" spans="2:12" s="6" customFormat="1" ht="34.5" x14ac:dyDescent="0.45">
      <c r="B797" s="2"/>
      <c r="K797" s="86"/>
      <c r="L797" s="86"/>
    </row>
    <row r="798" spans="2:12" s="6" customFormat="1" ht="34.5" x14ac:dyDescent="0.45">
      <c r="B798" s="2"/>
      <c r="K798" s="86"/>
      <c r="L798" s="86"/>
    </row>
    <row r="799" spans="2:12" s="6" customFormat="1" ht="34.5" x14ac:dyDescent="0.45">
      <c r="B799" s="2"/>
      <c r="K799" s="86"/>
      <c r="L799" s="86"/>
    </row>
    <row r="800" spans="2:12" s="6" customFormat="1" ht="34.5" x14ac:dyDescent="0.45">
      <c r="B800" s="2"/>
      <c r="K800" s="86"/>
      <c r="L800" s="86"/>
    </row>
    <row r="801" spans="2:12" s="6" customFormat="1" ht="34.5" x14ac:dyDescent="0.45">
      <c r="B801" s="2"/>
      <c r="K801" s="86"/>
      <c r="L801" s="86"/>
    </row>
    <row r="802" spans="2:12" s="6" customFormat="1" ht="34.5" x14ac:dyDescent="0.45">
      <c r="B802" s="2"/>
      <c r="K802" s="86"/>
      <c r="L802" s="86"/>
    </row>
    <row r="803" spans="2:12" s="6" customFormat="1" ht="34.5" x14ac:dyDescent="0.45">
      <c r="B803" s="2"/>
      <c r="K803" s="86"/>
      <c r="L803" s="86"/>
    </row>
    <row r="804" spans="2:12" s="6" customFormat="1" ht="34.5" x14ac:dyDescent="0.45">
      <c r="B804" s="2"/>
      <c r="K804" s="86"/>
      <c r="L804" s="86"/>
    </row>
    <row r="805" spans="2:12" s="6" customFormat="1" ht="34.5" x14ac:dyDescent="0.45">
      <c r="B805" s="2"/>
      <c r="K805" s="86"/>
      <c r="L805" s="86"/>
    </row>
    <row r="806" spans="2:12" s="6" customFormat="1" ht="34.5" x14ac:dyDescent="0.45">
      <c r="B806" s="2"/>
      <c r="K806" s="86"/>
      <c r="L806" s="86"/>
    </row>
    <row r="807" spans="2:12" s="6" customFormat="1" ht="34.5" x14ac:dyDescent="0.45">
      <c r="B807" s="2"/>
      <c r="K807" s="86"/>
      <c r="L807" s="86"/>
    </row>
    <row r="808" spans="2:12" s="6" customFormat="1" ht="34.5" x14ac:dyDescent="0.45">
      <c r="B808" s="2"/>
      <c r="K808" s="86"/>
      <c r="L808" s="86"/>
    </row>
    <row r="809" spans="2:12" s="6" customFormat="1" ht="34.5" x14ac:dyDescent="0.45">
      <c r="B809" s="2"/>
      <c r="K809" s="86"/>
      <c r="L809" s="86"/>
    </row>
    <row r="810" spans="2:12" s="6" customFormat="1" ht="34.5" x14ac:dyDescent="0.45">
      <c r="B810" s="2"/>
      <c r="K810" s="86"/>
      <c r="L810" s="86"/>
    </row>
    <row r="811" spans="2:12" s="6" customFormat="1" ht="34.5" x14ac:dyDescent="0.45">
      <c r="B811" s="2"/>
      <c r="K811" s="86"/>
      <c r="L811" s="86"/>
    </row>
    <row r="812" spans="2:12" s="6" customFormat="1" ht="34.5" x14ac:dyDescent="0.45">
      <c r="B812" s="2"/>
      <c r="K812" s="86"/>
      <c r="L812" s="86"/>
    </row>
    <row r="813" spans="2:12" s="6" customFormat="1" ht="34.5" x14ac:dyDescent="0.45">
      <c r="B813" s="2"/>
      <c r="K813" s="86"/>
      <c r="L813" s="86"/>
    </row>
    <row r="814" spans="2:12" s="6" customFormat="1" ht="34.5" x14ac:dyDescent="0.45">
      <c r="B814" s="2"/>
      <c r="K814" s="86"/>
      <c r="L814" s="86"/>
    </row>
    <row r="815" spans="2:12" s="6" customFormat="1" ht="34.5" x14ac:dyDescent="0.45">
      <c r="B815" s="2"/>
      <c r="K815" s="86"/>
      <c r="L815" s="86"/>
    </row>
    <row r="816" spans="2:12" s="6" customFormat="1" ht="34.5" x14ac:dyDescent="0.45">
      <c r="B816" s="2"/>
      <c r="K816" s="86"/>
      <c r="L816" s="86"/>
    </row>
    <row r="817" spans="2:12" s="6" customFormat="1" ht="34.5" x14ac:dyDescent="0.45">
      <c r="B817" s="2"/>
      <c r="K817" s="86"/>
      <c r="L817" s="86"/>
    </row>
    <row r="818" spans="2:12" s="6" customFormat="1" ht="34.5" x14ac:dyDescent="0.45">
      <c r="B818" s="2"/>
      <c r="K818" s="86"/>
      <c r="L818" s="86"/>
    </row>
    <row r="819" spans="2:12" s="6" customFormat="1" ht="34.5" x14ac:dyDescent="0.45">
      <c r="B819" s="2"/>
      <c r="K819" s="86"/>
      <c r="L819" s="86"/>
    </row>
    <row r="820" spans="2:12" s="6" customFormat="1" ht="34.5" x14ac:dyDescent="0.45">
      <c r="B820" s="2"/>
      <c r="K820" s="86"/>
      <c r="L820" s="86"/>
    </row>
    <row r="821" spans="2:12" s="6" customFormat="1" ht="34.5" x14ac:dyDescent="0.45">
      <c r="B821" s="2"/>
      <c r="K821" s="86"/>
      <c r="L821" s="86"/>
    </row>
    <row r="822" spans="2:12" s="6" customFormat="1" ht="34.5" x14ac:dyDescent="0.45">
      <c r="B822" s="2"/>
      <c r="K822" s="86"/>
      <c r="L822" s="86"/>
    </row>
    <row r="823" spans="2:12" s="6" customFormat="1" ht="34.5" x14ac:dyDescent="0.45">
      <c r="B823" s="2"/>
      <c r="K823" s="86"/>
      <c r="L823" s="86"/>
    </row>
    <row r="824" spans="2:12" s="6" customFormat="1" ht="34.5" x14ac:dyDescent="0.45">
      <c r="B824" s="2"/>
      <c r="K824" s="86"/>
      <c r="L824" s="86"/>
    </row>
    <row r="825" spans="2:12" s="6" customFormat="1" ht="34.5" x14ac:dyDescent="0.45">
      <c r="B825" s="2"/>
      <c r="K825" s="86"/>
      <c r="L825" s="86"/>
    </row>
    <row r="826" spans="2:12" s="6" customFormat="1" ht="34.5" x14ac:dyDescent="0.45">
      <c r="B826" s="2"/>
      <c r="K826" s="86"/>
      <c r="L826" s="86"/>
    </row>
    <row r="827" spans="2:12" s="6" customFormat="1" ht="34.5" x14ac:dyDescent="0.45">
      <c r="B827" s="2"/>
      <c r="K827" s="86"/>
      <c r="L827" s="86"/>
    </row>
    <row r="828" spans="2:12" s="6" customFormat="1" ht="34.5" x14ac:dyDescent="0.45">
      <c r="B828" s="2"/>
      <c r="K828" s="86"/>
      <c r="L828" s="86"/>
    </row>
    <row r="829" spans="2:12" s="6" customFormat="1" ht="34.5" x14ac:dyDescent="0.45">
      <c r="B829" s="2"/>
      <c r="K829" s="86"/>
      <c r="L829" s="86"/>
    </row>
    <row r="830" spans="2:12" s="6" customFormat="1" ht="34.5" x14ac:dyDescent="0.45">
      <c r="B830" s="2"/>
      <c r="K830" s="86"/>
      <c r="L830" s="86"/>
    </row>
    <row r="831" spans="2:12" s="6" customFormat="1" ht="34.5" x14ac:dyDescent="0.45">
      <c r="B831" s="2"/>
      <c r="K831" s="86"/>
      <c r="L831" s="86"/>
    </row>
    <row r="832" spans="2:12" s="6" customFormat="1" ht="34.5" x14ac:dyDescent="0.45">
      <c r="B832" s="2"/>
      <c r="K832" s="86"/>
      <c r="L832" s="86"/>
    </row>
    <row r="833" spans="2:12" s="6" customFormat="1" ht="34.5" x14ac:dyDescent="0.45">
      <c r="B833" s="2"/>
      <c r="K833" s="86"/>
      <c r="L833" s="86"/>
    </row>
    <row r="834" spans="2:12" s="6" customFormat="1" ht="34.5" x14ac:dyDescent="0.45">
      <c r="B834" s="2"/>
      <c r="K834" s="86"/>
      <c r="L834" s="86"/>
    </row>
    <row r="835" spans="2:12" s="6" customFormat="1" ht="34.5" x14ac:dyDescent="0.45">
      <c r="B835" s="2"/>
      <c r="K835" s="86"/>
      <c r="L835" s="86"/>
    </row>
    <row r="836" spans="2:12" s="6" customFormat="1" ht="34.5" x14ac:dyDescent="0.45">
      <c r="B836" s="2"/>
      <c r="K836" s="86"/>
      <c r="L836" s="86"/>
    </row>
    <row r="837" spans="2:12" s="6" customFormat="1" ht="34.5" x14ac:dyDescent="0.45">
      <c r="B837" s="2"/>
      <c r="K837" s="86"/>
      <c r="L837" s="86"/>
    </row>
    <row r="838" spans="2:12" s="6" customFormat="1" ht="34.5" x14ac:dyDescent="0.45">
      <c r="B838" s="2"/>
      <c r="K838" s="86"/>
      <c r="L838" s="86"/>
    </row>
    <row r="839" spans="2:12" s="6" customFormat="1" ht="34.5" x14ac:dyDescent="0.45">
      <c r="B839" s="2"/>
      <c r="K839" s="86"/>
      <c r="L839" s="86"/>
    </row>
    <row r="840" spans="2:12" s="6" customFormat="1" ht="34.5" x14ac:dyDescent="0.45">
      <c r="B840" s="2"/>
      <c r="K840" s="86"/>
      <c r="L840" s="86"/>
    </row>
    <row r="841" spans="2:12" s="6" customFormat="1" ht="34.5" x14ac:dyDescent="0.45">
      <c r="B841" s="2"/>
      <c r="K841" s="86"/>
      <c r="L841" s="86"/>
    </row>
    <row r="842" spans="2:12" s="6" customFormat="1" ht="34.5" x14ac:dyDescent="0.45">
      <c r="B842" s="2"/>
      <c r="K842" s="86"/>
      <c r="L842" s="86"/>
    </row>
    <row r="843" spans="2:12" s="6" customFormat="1" ht="34.5" x14ac:dyDescent="0.45">
      <c r="B843" s="2"/>
      <c r="K843" s="86"/>
      <c r="L843" s="86"/>
    </row>
    <row r="844" spans="2:12" s="6" customFormat="1" ht="34.5" x14ac:dyDescent="0.45">
      <c r="B844" s="2"/>
      <c r="K844" s="86"/>
      <c r="L844" s="86"/>
    </row>
    <row r="845" spans="2:12" s="6" customFormat="1" ht="34.5" x14ac:dyDescent="0.45">
      <c r="B845" s="2"/>
      <c r="K845" s="86"/>
      <c r="L845" s="86"/>
    </row>
    <row r="846" spans="2:12" s="6" customFormat="1" ht="34.5" x14ac:dyDescent="0.45">
      <c r="B846" s="2"/>
      <c r="K846" s="86"/>
      <c r="L846" s="86"/>
    </row>
    <row r="847" spans="2:12" s="6" customFormat="1" ht="34.5" x14ac:dyDescent="0.45">
      <c r="B847" s="2"/>
      <c r="K847" s="86"/>
      <c r="L847" s="86"/>
    </row>
    <row r="848" spans="2:12" s="6" customFormat="1" ht="34.5" x14ac:dyDescent="0.45">
      <c r="B848" s="2"/>
      <c r="K848" s="86"/>
      <c r="L848" s="86"/>
    </row>
    <row r="849" spans="2:12" s="6" customFormat="1" ht="34.5" x14ac:dyDescent="0.45">
      <c r="B849" s="2"/>
      <c r="K849" s="86"/>
      <c r="L849" s="86"/>
    </row>
    <row r="850" spans="2:12" s="6" customFormat="1" ht="34.5" x14ac:dyDescent="0.45">
      <c r="B850" s="2"/>
      <c r="K850" s="86"/>
      <c r="L850" s="86"/>
    </row>
    <row r="851" spans="2:12" s="6" customFormat="1" ht="34.5" x14ac:dyDescent="0.45">
      <c r="B851" s="2"/>
      <c r="K851" s="86"/>
      <c r="L851" s="86"/>
    </row>
    <row r="852" spans="2:12" s="6" customFormat="1" ht="34.5" x14ac:dyDescent="0.45">
      <c r="B852" s="2"/>
      <c r="K852" s="86"/>
      <c r="L852" s="86"/>
    </row>
    <row r="853" spans="2:12" s="6" customFormat="1" ht="34.5" x14ac:dyDescent="0.45">
      <c r="B853" s="2"/>
      <c r="K853" s="86"/>
      <c r="L853" s="86"/>
    </row>
    <row r="854" spans="2:12" s="6" customFormat="1" ht="34.5" x14ac:dyDescent="0.45">
      <c r="B854" s="2"/>
      <c r="K854" s="86"/>
      <c r="L854" s="86"/>
    </row>
    <row r="855" spans="2:12" s="6" customFormat="1" ht="34.5" x14ac:dyDescent="0.45">
      <c r="B855" s="2"/>
      <c r="K855" s="86"/>
      <c r="L855" s="86"/>
    </row>
    <row r="856" spans="2:12" s="6" customFormat="1" ht="34.5" x14ac:dyDescent="0.45">
      <c r="B856" s="2"/>
      <c r="K856" s="86"/>
      <c r="L856" s="86"/>
    </row>
    <row r="857" spans="2:12" s="6" customFormat="1" ht="34.5" x14ac:dyDescent="0.45">
      <c r="B857" s="2"/>
      <c r="K857" s="86"/>
      <c r="L857" s="86"/>
    </row>
    <row r="858" spans="2:12" s="6" customFormat="1" ht="34.5" x14ac:dyDescent="0.45">
      <c r="B858" s="2"/>
      <c r="K858" s="86"/>
      <c r="L858" s="86"/>
    </row>
    <row r="859" spans="2:12" s="6" customFormat="1" ht="34.5" x14ac:dyDescent="0.45">
      <c r="B859" s="2"/>
      <c r="K859" s="86"/>
      <c r="L859" s="86"/>
    </row>
    <row r="860" spans="2:12" s="6" customFormat="1" ht="34.5" x14ac:dyDescent="0.45">
      <c r="B860" s="2"/>
      <c r="K860" s="86"/>
      <c r="L860" s="86"/>
    </row>
    <row r="861" spans="2:12" s="6" customFormat="1" ht="34.5" x14ac:dyDescent="0.45">
      <c r="B861" s="2"/>
      <c r="K861" s="86"/>
      <c r="L861" s="86"/>
    </row>
    <row r="862" spans="2:12" s="6" customFormat="1" ht="34.5" x14ac:dyDescent="0.45">
      <c r="B862" s="2"/>
      <c r="K862" s="86"/>
      <c r="L862" s="86"/>
    </row>
    <row r="863" spans="2:12" s="6" customFormat="1" ht="34.5" x14ac:dyDescent="0.45">
      <c r="B863" s="2"/>
      <c r="K863" s="86"/>
      <c r="L863" s="86"/>
    </row>
    <row r="864" spans="2:12" s="6" customFormat="1" ht="34.5" x14ac:dyDescent="0.45">
      <c r="B864" s="2"/>
      <c r="K864" s="86"/>
      <c r="L864" s="86"/>
    </row>
    <row r="865" spans="2:12" s="6" customFormat="1" ht="34.5" x14ac:dyDescent="0.45">
      <c r="B865" s="2"/>
      <c r="K865" s="86"/>
      <c r="L865" s="86"/>
    </row>
    <row r="866" spans="2:12" s="6" customFormat="1" ht="34.5" x14ac:dyDescent="0.45">
      <c r="B866" s="2"/>
      <c r="K866" s="86"/>
      <c r="L866" s="86"/>
    </row>
    <row r="867" spans="2:12" s="6" customFormat="1" ht="34.5" x14ac:dyDescent="0.45">
      <c r="B867" s="2"/>
      <c r="K867" s="86"/>
      <c r="L867" s="86"/>
    </row>
    <row r="868" spans="2:12" s="6" customFormat="1" ht="34.5" x14ac:dyDescent="0.45">
      <c r="B868" s="2"/>
      <c r="K868" s="86"/>
      <c r="L868" s="86"/>
    </row>
    <row r="869" spans="2:12" s="6" customFormat="1" ht="34.5" x14ac:dyDescent="0.45">
      <c r="B869" s="2"/>
      <c r="K869" s="86"/>
      <c r="L869" s="86"/>
    </row>
    <row r="870" spans="2:12" s="6" customFormat="1" ht="34.5" x14ac:dyDescent="0.45">
      <c r="B870" s="2"/>
      <c r="K870" s="86"/>
      <c r="L870" s="86"/>
    </row>
    <row r="871" spans="2:12" s="6" customFormat="1" ht="34.5" x14ac:dyDescent="0.45">
      <c r="B871" s="2"/>
      <c r="K871" s="86"/>
      <c r="L871" s="86"/>
    </row>
    <row r="872" spans="2:12" s="6" customFormat="1" ht="34.5" x14ac:dyDescent="0.45">
      <c r="B872" s="2"/>
      <c r="K872" s="86"/>
      <c r="L872" s="86"/>
    </row>
    <row r="873" spans="2:12" s="6" customFormat="1" ht="34.5" x14ac:dyDescent="0.45">
      <c r="B873" s="2"/>
      <c r="K873" s="86"/>
      <c r="L873" s="86"/>
    </row>
    <row r="874" spans="2:12" s="6" customFormat="1" ht="34.5" x14ac:dyDescent="0.45">
      <c r="B874" s="2"/>
      <c r="K874" s="86"/>
      <c r="L874" s="86"/>
    </row>
    <row r="875" spans="2:12" s="6" customFormat="1" ht="34.5" x14ac:dyDescent="0.45">
      <c r="B875" s="2"/>
      <c r="K875" s="86"/>
      <c r="L875" s="86"/>
    </row>
    <row r="876" spans="2:12" s="6" customFormat="1" ht="34.5" x14ac:dyDescent="0.45">
      <c r="B876" s="2"/>
      <c r="K876" s="86"/>
      <c r="L876" s="86"/>
    </row>
    <row r="877" spans="2:12" s="6" customFormat="1" ht="34.5" x14ac:dyDescent="0.45">
      <c r="B877" s="2"/>
      <c r="K877" s="86"/>
      <c r="L877" s="86"/>
    </row>
    <row r="878" spans="2:12" s="6" customFormat="1" ht="34.5" x14ac:dyDescent="0.45">
      <c r="B878" s="2"/>
      <c r="K878" s="86"/>
      <c r="L878" s="86"/>
    </row>
    <row r="879" spans="2:12" s="6" customFormat="1" ht="34.5" x14ac:dyDescent="0.45">
      <c r="B879" s="2"/>
      <c r="K879" s="86"/>
      <c r="L879" s="86"/>
    </row>
    <row r="880" spans="2:12" s="6" customFormat="1" ht="34.5" x14ac:dyDescent="0.45">
      <c r="B880" s="2"/>
      <c r="K880" s="86"/>
      <c r="L880" s="86"/>
    </row>
    <row r="881" spans="2:12" s="6" customFormat="1" ht="34.5" x14ac:dyDescent="0.45">
      <c r="B881" s="2"/>
      <c r="K881" s="86"/>
      <c r="L881" s="86"/>
    </row>
    <row r="882" spans="2:12" s="6" customFormat="1" ht="34.5" x14ac:dyDescent="0.45">
      <c r="B882" s="2"/>
      <c r="K882" s="86"/>
      <c r="L882" s="86"/>
    </row>
    <row r="883" spans="2:12" s="6" customFormat="1" ht="34.5" x14ac:dyDescent="0.45">
      <c r="B883" s="2"/>
      <c r="K883" s="86"/>
      <c r="L883" s="86"/>
    </row>
    <row r="884" spans="2:12" s="6" customFormat="1" ht="34.5" x14ac:dyDescent="0.45">
      <c r="B884" s="2"/>
      <c r="K884" s="86"/>
      <c r="L884" s="86"/>
    </row>
    <row r="885" spans="2:12" s="6" customFormat="1" ht="34.5" x14ac:dyDescent="0.45">
      <c r="B885" s="2"/>
      <c r="K885" s="86"/>
      <c r="L885" s="86"/>
    </row>
    <row r="886" spans="2:12" s="6" customFormat="1" ht="34.5" x14ac:dyDescent="0.45">
      <c r="B886" s="2"/>
      <c r="K886" s="86"/>
      <c r="L886" s="86"/>
    </row>
    <row r="887" spans="2:12" s="6" customFormat="1" ht="34.5" x14ac:dyDescent="0.45">
      <c r="B887" s="2"/>
      <c r="K887" s="86"/>
      <c r="L887" s="86"/>
    </row>
    <row r="888" spans="2:12" s="6" customFormat="1" ht="34.5" x14ac:dyDescent="0.45">
      <c r="B888" s="2"/>
      <c r="K888" s="86"/>
      <c r="L888" s="86"/>
    </row>
    <row r="889" spans="2:12" s="6" customFormat="1" ht="34.5" x14ac:dyDescent="0.45">
      <c r="B889" s="2"/>
      <c r="K889" s="86"/>
      <c r="L889" s="86"/>
    </row>
    <row r="890" spans="2:12" s="6" customFormat="1" ht="34.5" x14ac:dyDescent="0.45">
      <c r="B890" s="2"/>
      <c r="K890" s="86"/>
      <c r="L890" s="86"/>
    </row>
    <row r="891" spans="2:12" s="6" customFormat="1" ht="34.5" x14ac:dyDescent="0.45">
      <c r="B891" s="2"/>
      <c r="K891" s="86"/>
      <c r="L891" s="86"/>
    </row>
    <row r="892" spans="2:12" s="6" customFormat="1" ht="34.5" x14ac:dyDescent="0.45">
      <c r="B892" s="2"/>
      <c r="K892" s="86"/>
      <c r="L892" s="86"/>
    </row>
    <row r="893" spans="2:12" s="6" customFormat="1" ht="34.5" x14ac:dyDescent="0.45">
      <c r="B893" s="2"/>
      <c r="K893" s="86"/>
      <c r="L893" s="86"/>
    </row>
    <row r="894" spans="2:12" s="6" customFormat="1" ht="34.5" x14ac:dyDescent="0.45">
      <c r="B894" s="2"/>
      <c r="K894" s="86"/>
      <c r="L894" s="86"/>
    </row>
    <row r="895" spans="2:12" s="6" customFormat="1" ht="34.5" x14ac:dyDescent="0.45">
      <c r="B895" s="2"/>
      <c r="K895" s="86"/>
      <c r="L895" s="86"/>
    </row>
    <row r="896" spans="2:12" s="6" customFormat="1" ht="34.5" x14ac:dyDescent="0.45">
      <c r="B896" s="2"/>
      <c r="K896" s="86"/>
      <c r="L896" s="86"/>
    </row>
    <row r="897" spans="2:12" s="6" customFormat="1" ht="34.5" x14ac:dyDescent="0.45">
      <c r="B897" s="2"/>
      <c r="K897" s="86"/>
      <c r="L897" s="86"/>
    </row>
    <row r="898" spans="2:12" s="6" customFormat="1" ht="34.5" x14ac:dyDescent="0.45">
      <c r="B898" s="2"/>
      <c r="K898" s="86"/>
      <c r="L898" s="86"/>
    </row>
    <row r="899" spans="2:12" s="6" customFormat="1" ht="34.5" x14ac:dyDescent="0.45">
      <c r="B899" s="2"/>
      <c r="K899" s="86"/>
      <c r="L899" s="86"/>
    </row>
    <row r="900" spans="2:12" s="6" customFormat="1" ht="34.5" x14ac:dyDescent="0.45">
      <c r="B900" s="2"/>
      <c r="K900" s="86"/>
      <c r="L900" s="86"/>
    </row>
    <row r="901" spans="2:12" s="6" customFormat="1" ht="34.5" x14ac:dyDescent="0.45">
      <c r="B901" s="2"/>
      <c r="K901" s="86"/>
      <c r="L901" s="86"/>
    </row>
    <row r="902" spans="2:12" s="6" customFormat="1" ht="34.5" x14ac:dyDescent="0.45">
      <c r="B902" s="2"/>
      <c r="K902" s="86"/>
      <c r="L902" s="86"/>
    </row>
    <row r="903" spans="2:12" s="6" customFormat="1" ht="34.5" x14ac:dyDescent="0.45">
      <c r="B903" s="2"/>
      <c r="K903" s="86"/>
      <c r="L903" s="86"/>
    </row>
    <row r="904" spans="2:12" s="6" customFormat="1" ht="34.5" x14ac:dyDescent="0.45">
      <c r="B904" s="2"/>
      <c r="K904" s="86"/>
      <c r="L904" s="86"/>
    </row>
    <row r="905" spans="2:12" s="6" customFormat="1" ht="34.5" x14ac:dyDescent="0.45">
      <c r="B905" s="2"/>
      <c r="K905" s="86"/>
      <c r="L905" s="86"/>
    </row>
    <row r="906" spans="2:12" s="6" customFormat="1" ht="34.5" x14ac:dyDescent="0.45">
      <c r="B906" s="2"/>
      <c r="K906" s="86"/>
      <c r="L906" s="86"/>
    </row>
    <row r="907" spans="2:12" s="6" customFormat="1" ht="34.5" x14ac:dyDescent="0.45">
      <c r="B907" s="2"/>
      <c r="K907" s="86"/>
      <c r="L907" s="86"/>
    </row>
    <row r="908" spans="2:12" s="6" customFormat="1" ht="34.5" x14ac:dyDescent="0.45">
      <c r="B908" s="2"/>
      <c r="K908" s="86"/>
      <c r="L908" s="86"/>
    </row>
    <row r="909" spans="2:12" s="6" customFormat="1" ht="34.5" x14ac:dyDescent="0.45">
      <c r="B909" s="2"/>
      <c r="K909" s="86"/>
      <c r="L909" s="86"/>
    </row>
    <row r="910" spans="2:12" s="6" customFormat="1" ht="34.5" x14ac:dyDescent="0.45">
      <c r="B910" s="2"/>
      <c r="K910" s="86"/>
      <c r="L910" s="86"/>
    </row>
    <row r="911" spans="2:12" s="6" customFormat="1" ht="34.5" x14ac:dyDescent="0.45">
      <c r="B911" s="2"/>
      <c r="K911" s="86"/>
      <c r="L911" s="86"/>
    </row>
    <row r="912" spans="2:12" s="6" customFormat="1" ht="34.5" x14ac:dyDescent="0.45">
      <c r="B912" s="2"/>
      <c r="K912" s="86"/>
      <c r="L912" s="86"/>
    </row>
    <row r="913" spans="2:12" s="6" customFormat="1" ht="34.5" x14ac:dyDescent="0.45">
      <c r="B913" s="2"/>
      <c r="K913" s="86"/>
      <c r="L913" s="86"/>
    </row>
    <row r="914" spans="2:12" s="6" customFormat="1" ht="34.5" x14ac:dyDescent="0.45">
      <c r="B914" s="2"/>
      <c r="K914" s="86"/>
      <c r="L914" s="86"/>
    </row>
    <row r="915" spans="2:12" s="6" customFormat="1" ht="34.5" x14ac:dyDescent="0.45">
      <c r="B915" s="2"/>
      <c r="K915" s="86"/>
      <c r="L915" s="86"/>
    </row>
    <row r="916" spans="2:12" s="6" customFormat="1" ht="34.5" x14ac:dyDescent="0.45">
      <c r="B916" s="2"/>
      <c r="K916" s="86"/>
      <c r="L916" s="86"/>
    </row>
    <row r="917" spans="2:12" s="6" customFormat="1" ht="34.5" x14ac:dyDescent="0.45">
      <c r="B917" s="2"/>
      <c r="K917" s="86"/>
      <c r="L917" s="86"/>
    </row>
    <row r="918" spans="2:12" s="6" customFormat="1" ht="34.5" x14ac:dyDescent="0.45">
      <c r="B918" s="2"/>
      <c r="K918" s="86"/>
      <c r="L918" s="86"/>
    </row>
    <row r="919" spans="2:12" s="6" customFormat="1" ht="34.5" x14ac:dyDescent="0.45">
      <c r="B919" s="2"/>
      <c r="K919" s="86"/>
      <c r="L919" s="86"/>
    </row>
    <row r="920" spans="2:12" s="6" customFormat="1" ht="34.5" x14ac:dyDescent="0.45">
      <c r="B920" s="2"/>
      <c r="K920" s="86"/>
      <c r="L920" s="86"/>
    </row>
    <row r="921" spans="2:12" s="6" customFormat="1" ht="34.5" x14ac:dyDescent="0.45">
      <c r="B921" s="2"/>
      <c r="K921" s="86"/>
      <c r="L921" s="86"/>
    </row>
    <row r="922" spans="2:12" s="6" customFormat="1" ht="34.5" x14ac:dyDescent="0.45">
      <c r="B922" s="2"/>
      <c r="K922" s="86"/>
      <c r="L922" s="86"/>
    </row>
    <row r="923" spans="2:12" s="6" customFormat="1" ht="34.5" x14ac:dyDescent="0.45">
      <c r="B923" s="2"/>
      <c r="K923" s="86"/>
      <c r="L923" s="86"/>
    </row>
    <row r="924" spans="2:12" s="6" customFormat="1" ht="34.5" x14ac:dyDescent="0.45">
      <c r="B924" s="2"/>
      <c r="K924" s="86"/>
      <c r="L924" s="86"/>
    </row>
    <row r="925" spans="2:12" s="6" customFormat="1" ht="34.5" x14ac:dyDescent="0.45">
      <c r="B925" s="2"/>
      <c r="K925" s="86"/>
      <c r="L925" s="86"/>
    </row>
    <row r="926" spans="2:12" s="6" customFormat="1" ht="34.5" x14ac:dyDescent="0.45">
      <c r="B926" s="2"/>
      <c r="K926" s="86"/>
      <c r="L926" s="86"/>
    </row>
    <row r="927" spans="2:12" s="6" customFormat="1" ht="34.5" x14ac:dyDescent="0.45">
      <c r="B927" s="2"/>
      <c r="K927" s="86"/>
      <c r="L927" s="86"/>
    </row>
    <row r="928" spans="2:12" s="6" customFormat="1" ht="34.5" x14ac:dyDescent="0.45">
      <c r="B928" s="2"/>
      <c r="K928" s="86"/>
      <c r="L928" s="86"/>
    </row>
    <row r="929" spans="2:12" s="6" customFormat="1" ht="34.5" x14ac:dyDescent="0.45">
      <c r="B929" s="2"/>
      <c r="K929" s="86"/>
      <c r="L929" s="86"/>
    </row>
    <row r="930" spans="2:12" s="6" customFormat="1" ht="34.5" x14ac:dyDescent="0.45">
      <c r="B930" s="2"/>
      <c r="K930" s="86"/>
      <c r="L930" s="86"/>
    </row>
    <row r="931" spans="2:12" s="6" customFormat="1" ht="34.5" x14ac:dyDescent="0.45">
      <c r="B931" s="2"/>
      <c r="K931" s="86"/>
      <c r="L931" s="86"/>
    </row>
    <row r="932" spans="2:12" s="6" customFormat="1" ht="34.5" x14ac:dyDescent="0.45">
      <c r="B932" s="2"/>
      <c r="K932" s="86"/>
      <c r="L932" s="86"/>
    </row>
    <row r="933" spans="2:12" s="6" customFormat="1" ht="34.5" x14ac:dyDescent="0.45">
      <c r="B933" s="2"/>
      <c r="K933" s="86"/>
      <c r="L933" s="86"/>
    </row>
    <row r="934" spans="2:12" s="6" customFormat="1" ht="34.5" x14ac:dyDescent="0.45">
      <c r="B934" s="2"/>
      <c r="K934" s="86"/>
      <c r="L934" s="86"/>
    </row>
    <row r="935" spans="2:12" s="6" customFormat="1" ht="34.5" x14ac:dyDescent="0.45">
      <c r="B935" s="2"/>
      <c r="K935" s="86"/>
      <c r="L935" s="86"/>
    </row>
    <row r="936" spans="2:12" s="6" customFormat="1" ht="34.5" x14ac:dyDescent="0.45">
      <c r="B936" s="2"/>
      <c r="K936" s="86"/>
      <c r="L936" s="86"/>
    </row>
    <row r="937" spans="2:12" s="6" customFormat="1" ht="34.5" x14ac:dyDescent="0.45">
      <c r="B937" s="2"/>
      <c r="K937" s="86"/>
      <c r="L937" s="86"/>
    </row>
    <row r="938" spans="2:12" s="6" customFormat="1" ht="34.5" x14ac:dyDescent="0.45">
      <c r="B938" s="2"/>
      <c r="K938" s="86"/>
      <c r="L938" s="86"/>
    </row>
    <row r="939" spans="2:12" s="6" customFormat="1" ht="34.5" x14ac:dyDescent="0.45">
      <c r="B939" s="2"/>
      <c r="K939" s="86"/>
      <c r="L939" s="86"/>
    </row>
    <row r="940" spans="2:12" s="6" customFormat="1" ht="34.5" x14ac:dyDescent="0.45">
      <c r="B940" s="2"/>
      <c r="K940" s="86"/>
      <c r="L940" s="86"/>
    </row>
    <row r="941" spans="2:12" s="6" customFormat="1" ht="34.5" x14ac:dyDescent="0.45">
      <c r="B941" s="2"/>
      <c r="K941" s="86"/>
      <c r="L941" s="86"/>
    </row>
    <row r="942" spans="2:12" s="6" customFormat="1" ht="34.5" x14ac:dyDescent="0.45">
      <c r="B942" s="2"/>
      <c r="K942" s="86"/>
      <c r="L942" s="86"/>
    </row>
    <row r="943" spans="2:12" s="6" customFormat="1" ht="34.5" x14ac:dyDescent="0.45">
      <c r="B943" s="2"/>
      <c r="K943" s="86"/>
      <c r="L943" s="86"/>
    </row>
    <row r="944" spans="2:12" s="6" customFormat="1" ht="34.5" x14ac:dyDescent="0.45">
      <c r="B944" s="2"/>
      <c r="K944" s="86"/>
      <c r="L944" s="86"/>
    </row>
    <row r="945" spans="2:12" s="6" customFormat="1" ht="34.5" x14ac:dyDescent="0.45">
      <c r="B945" s="2"/>
      <c r="K945" s="86"/>
      <c r="L945" s="86"/>
    </row>
    <row r="946" spans="2:12" s="6" customFormat="1" ht="34.5" x14ac:dyDescent="0.45">
      <c r="B946" s="2"/>
      <c r="K946" s="86"/>
      <c r="L946" s="86"/>
    </row>
    <row r="947" spans="2:12" s="6" customFormat="1" ht="34.5" x14ac:dyDescent="0.45">
      <c r="B947" s="2"/>
      <c r="K947" s="86"/>
      <c r="L947" s="86"/>
    </row>
    <row r="948" spans="2:12" s="6" customFormat="1" ht="34.5" x14ac:dyDescent="0.45">
      <c r="B948" s="2"/>
      <c r="K948" s="86"/>
      <c r="L948" s="86"/>
    </row>
  </sheetData>
  <printOptions horizontalCentered="1"/>
  <pageMargins left="0.25" right="0.25" top="0.5" bottom="0.5" header="0.5" footer="0.5"/>
  <pageSetup scale="58" firstPageNumber="8" orientation="landscape" r:id="rId1"/>
  <headerFooter alignWithMargins="0">
    <oddFooter>&amp;C&amp;14Page &amp;P</oddFooter>
  </headerFooter>
  <rowBreaks count="5" manualBreakCount="5">
    <brk id="56" max="11" man="1"/>
    <brk id="107" max="11" man="1"/>
    <brk id="158" max="11" man="1"/>
    <brk id="209" max="11" man="1"/>
    <brk id="26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5"/>
  <sheetViews>
    <sheetView tabSelected="1" zoomScale="85" zoomScaleNormal="85" workbookViewId="0">
      <pane xSplit="1" ySplit="5" topLeftCell="B27" activePane="bottomRight" state="frozen"/>
      <selection activeCell="D65" sqref="D65"/>
      <selection pane="topRight" activeCell="D65" sqref="D65"/>
      <selection pane="bottomLeft" activeCell="D65" sqref="D65"/>
      <selection pane="bottomRight" activeCell="H164" sqref="A59:H164"/>
    </sheetView>
  </sheetViews>
  <sheetFormatPr defaultColWidth="29.140625" defaultRowHeight="15" x14ac:dyDescent="0.2"/>
  <cols>
    <col min="1" max="1" width="55" style="2" customWidth="1"/>
    <col min="2" max="2" width="16" style="2" bestFit="1" customWidth="1"/>
    <col min="3" max="3" width="1.7109375" style="2" customWidth="1"/>
    <col min="4" max="4" width="16" style="2" bestFit="1" customWidth="1"/>
    <col min="5" max="5" width="1.7109375" style="2" customWidth="1"/>
    <col min="6" max="6" width="16" style="4" bestFit="1" customWidth="1"/>
    <col min="7" max="7" width="1.7109375" style="4" customWidth="1"/>
    <col min="8" max="8" width="16" style="4" customWidth="1"/>
    <col min="9" max="249" width="29.140625" style="2"/>
    <col min="250" max="250" width="55" style="2" customWidth="1"/>
    <col min="251" max="254" width="25.42578125" style="2" customWidth="1"/>
    <col min="255" max="505" width="29.140625" style="2"/>
    <col min="506" max="506" width="55" style="2" customWidth="1"/>
    <col min="507" max="510" width="25.42578125" style="2" customWidth="1"/>
    <col min="511" max="761" width="29.140625" style="2"/>
    <col min="762" max="762" width="55" style="2" customWidth="1"/>
    <col min="763" max="766" width="25.42578125" style="2" customWidth="1"/>
    <col min="767" max="1017" width="29.140625" style="2"/>
    <col min="1018" max="1018" width="55" style="2" customWidth="1"/>
    <col min="1019" max="1022" width="25.42578125" style="2" customWidth="1"/>
    <col min="1023" max="1273" width="29.140625" style="2"/>
    <col min="1274" max="1274" width="55" style="2" customWidth="1"/>
    <col min="1275" max="1278" width="25.42578125" style="2" customWidth="1"/>
    <col min="1279" max="1529" width="29.140625" style="2"/>
    <col min="1530" max="1530" width="55" style="2" customWidth="1"/>
    <col min="1531" max="1534" width="25.42578125" style="2" customWidth="1"/>
    <col min="1535" max="1785" width="29.140625" style="2"/>
    <col min="1786" max="1786" width="55" style="2" customWidth="1"/>
    <col min="1787" max="1790" width="25.42578125" style="2" customWidth="1"/>
    <col min="1791" max="2041" width="29.140625" style="2"/>
    <col min="2042" max="2042" width="55" style="2" customWidth="1"/>
    <col min="2043" max="2046" width="25.42578125" style="2" customWidth="1"/>
    <col min="2047" max="2297" width="29.140625" style="2"/>
    <col min="2298" max="2298" width="55" style="2" customWidth="1"/>
    <col min="2299" max="2302" width="25.42578125" style="2" customWidth="1"/>
    <col min="2303" max="2553" width="29.140625" style="2"/>
    <col min="2554" max="2554" width="55" style="2" customWidth="1"/>
    <col min="2555" max="2558" width="25.42578125" style="2" customWidth="1"/>
    <col min="2559" max="2809" width="29.140625" style="2"/>
    <col min="2810" max="2810" width="55" style="2" customWidth="1"/>
    <col min="2811" max="2814" width="25.42578125" style="2" customWidth="1"/>
    <col min="2815" max="3065" width="29.140625" style="2"/>
    <col min="3066" max="3066" width="55" style="2" customWidth="1"/>
    <col min="3067" max="3070" width="25.42578125" style="2" customWidth="1"/>
    <col min="3071" max="3321" width="29.140625" style="2"/>
    <col min="3322" max="3322" width="55" style="2" customWidth="1"/>
    <col min="3323" max="3326" width="25.42578125" style="2" customWidth="1"/>
    <col min="3327" max="3577" width="29.140625" style="2"/>
    <col min="3578" max="3578" width="55" style="2" customWidth="1"/>
    <col min="3579" max="3582" width="25.42578125" style="2" customWidth="1"/>
    <col min="3583" max="3833" width="29.140625" style="2"/>
    <col min="3834" max="3834" width="55" style="2" customWidth="1"/>
    <col min="3835" max="3838" width="25.42578125" style="2" customWidth="1"/>
    <col min="3839" max="4089" width="29.140625" style="2"/>
    <col min="4090" max="4090" width="55" style="2" customWidth="1"/>
    <col min="4091" max="4094" width="25.42578125" style="2" customWidth="1"/>
    <col min="4095" max="4345" width="29.140625" style="2"/>
    <col min="4346" max="4346" width="55" style="2" customWidth="1"/>
    <col min="4347" max="4350" width="25.42578125" style="2" customWidth="1"/>
    <col min="4351" max="4601" width="29.140625" style="2"/>
    <col min="4602" max="4602" width="55" style="2" customWidth="1"/>
    <col min="4603" max="4606" width="25.42578125" style="2" customWidth="1"/>
    <col min="4607" max="4857" width="29.140625" style="2"/>
    <col min="4858" max="4858" width="55" style="2" customWidth="1"/>
    <col min="4859" max="4862" width="25.42578125" style="2" customWidth="1"/>
    <col min="4863" max="5113" width="29.140625" style="2"/>
    <col min="5114" max="5114" width="55" style="2" customWidth="1"/>
    <col min="5115" max="5118" width="25.42578125" style="2" customWidth="1"/>
    <col min="5119" max="5369" width="29.140625" style="2"/>
    <col min="5370" max="5370" width="55" style="2" customWidth="1"/>
    <col min="5371" max="5374" width="25.42578125" style="2" customWidth="1"/>
    <col min="5375" max="5625" width="29.140625" style="2"/>
    <col min="5626" max="5626" width="55" style="2" customWidth="1"/>
    <col min="5627" max="5630" width="25.42578125" style="2" customWidth="1"/>
    <col min="5631" max="5881" width="29.140625" style="2"/>
    <col min="5882" max="5882" width="55" style="2" customWidth="1"/>
    <col min="5883" max="5886" width="25.42578125" style="2" customWidth="1"/>
    <col min="5887" max="6137" width="29.140625" style="2"/>
    <col min="6138" max="6138" width="55" style="2" customWidth="1"/>
    <col min="6139" max="6142" width="25.42578125" style="2" customWidth="1"/>
    <col min="6143" max="6393" width="29.140625" style="2"/>
    <col min="6394" max="6394" width="55" style="2" customWidth="1"/>
    <col min="6395" max="6398" width="25.42578125" style="2" customWidth="1"/>
    <col min="6399" max="6649" width="29.140625" style="2"/>
    <col min="6650" max="6650" width="55" style="2" customWidth="1"/>
    <col min="6651" max="6654" width="25.42578125" style="2" customWidth="1"/>
    <col min="6655" max="6905" width="29.140625" style="2"/>
    <col min="6906" max="6906" width="55" style="2" customWidth="1"/>
    <col min="6907" max="6910" width="25.42578125" style="2" customWidth="1"/>
    <col min="6911" max="7161" width="29.140625" style="2"/>
    <col min="7162" max="7162" width="55" style="2" customWidth="1"/>
    <col min="7163" max="7166" width="25.42578125" style="2" customWidth="1"/>
    <col min="7167" max="7417" width="29.140625" style="2"/>
    <col min="7418" max="7418" width="55" style="2" customWidth="1"/>
    <col min="7419" max="7422" width="25.42578125" style="2" customWidth="1"/>
    <col min="7423" max="7673" width="29.140625" style="2"/>
    <col min="7674" max="7674" width="55" style="2" customWidth="1"/>
    <col min="7675" max="7678" width="25.42578125" style="2" customWidth="1"/>
    <col min="7679" max="7929" width="29.140625" style="2"/>
    <col min="7930" max="7930" width="55" style="2" customWidth="1"/>
    <col min="7931" max="7934" width="25.42578125" style="2" customWidth="1"/>
    <col min="7935" max="8185" width="29.140625" style="2"/>
    <col min="8186" max="8186" width="55" style="2" customWidth="1"/>
    <col min="8187" max="8190" width="25.42578125" style="2" customWidth="1"/>
    <col min="8191" max="8441" width="29.140625" style="2"/>
    <col min="8442" max="8442" width="55" style="2" customWidth="1"/>
    <col min="8443" max="8446" width="25.42578125" style="2" customWidth="1"/>
    <col min="8447" max="8697" width="29.140625" style="2"/>
    <col min="8698" max="8698" width="55" style="2" customWidth="1"/>
    <col min="8699" max="8702" width="25.42578125" style="2" customWidth="1"/>
    <col min="8703" max="8953" width="29.140625" style="2"/>
    <col min="8954" max="8954" width="55" style="2" customWidth="1"/>
    <col min="8955" max="8958" width="25.42578125" style="2" customWidth="1"/>
    <col min="8959" max="9209" width="29.140625" style="2"/>
    <col min="9210" max="9210" width="55" style="2" customWidth="1"/>
    <col min="9211" max="9214" width="25.42578125" style="2" customWidth="1"/>
    <col min="9215" max="9465" width="29.140625" style="2"/>
    <col min="9466" max="9466" width="55" style="2" customWidth="1"/>
    <col min="9467" max="9470" width="25.42578125" style="2" customWidth="1"/>
    <col min="9471" max="9721" width="29.140625" style="2"/>
    <col min="9722" max="9722" width="55" style="2" customWidth="1"/>
    <col min="9723" max="9726" width="25.42578125" style="2" customWidth="1"/>
    <col min="9727" max="9977" width="29.140625" style="2"/>
    <col min="9978" max="9978" width="55" style="2" customWidth="1"/>
    <col min="9979" max="9982" width="25.42578125" style="2" customWidth="1"/>
    <col min="9983" max="10233" width="29.140625" style="2"/>
    <col min="10234" max="10234" width="55" style="2" customWidth="1"/>
    <col min="10235" max="10238" width="25.42578125" style="2" customWidth="1"/>
    <col min="10239" max="10489" width="29.140625" style="2"/>
    <col min="10490" max="10490" width="55" style="2" customWidth="1"/>
    <col min="10491" max="10494" width="25.42578125" style="2" customWidth="1"/>
    <col min="10495" max="10745" width="29.140625" style="2"/>
    <col min="10746" max="10746" width="55" style="2" customWidth="1"/>
    <col min="10747" max="10750" width="25.42578125" style="2" customWidth="1"/>
    <col min="10751" max="11001" width="29.140625" style="2"/>
    <col min="11002" max="11002" width="55" style="2" customWidth="1"/>
    <col min="11003" max="11006" width="25.42578125" style="2" customWidth="1"/>
    <col min="11007" max="11257" width="29.140625" style="2"/>
    <col min="11258" max="11258" width="55" style="2" customWidth="1"/>
    <col min="11259" max="11262" width="25.42578125" style="2" customWidth="1"/>
    <col min="11263" max="11513" width="29.140625" style="2"/>
    <col min="11514" max="11514" width="55" style="2" customWidth="1"/>
    <col min="11515" max="11518" width="25.42578125" style="2" customWidth="1"/>
    <col min="11519" max="11769" width="29.140625" style="2"/>
    <col min="11770" max="11770" width="55" style="2" customWidth="1"/>
    <col min="11771" max="11774" width="25.42578125" style="2" customWidth="1"/>
    <col min="11775" max="12025" width="29.140625" style="2"/>
    <col min="12026" max="12026" width="55" style="2" customWidth="1"/>
    <col min="12027" max="12030" width="25.42578125" style="2" customWidth="1"/>
    <col min="12031" max="12281" width="29.140625" style="2"/>
    <col min="12282" max="12282" width="55" style="2" customWidth="1"/>
    <col min="12283" max="12286" width="25.42578125" style="2" customWidth="1"/>
    <col min="12287" max="12537" width="29.140625" style="2"/>
    <col min="12538" max="12538" width="55" style="2" customWidth="1"/>
    <col min="12539" max="12542" width="25.42578125" style="2" customWidth="1"/>
    <col min="12543" max="12793" width="29.140625" style="2"/>
    <col min="12794" max="12794" width="55" style="2" customWidth="1"/>
    <col min="12795" max="12798" width="25.42578125" style="2" customWidth="1"/>
    <col min="12799" max="13049" width="29.140625" style="2"/>
    <col min="13050" max="13050" width="55" style="2" customWidth="1"/>
    <col min="13051" max="13054" width="25.42578125" style="2" customWidth="1"/>
    <col min="13055" max="13305" width="29.140625" style="2"/>
    <col min="13306" max="13306" width="55" style="2" customWidth="1"/>
    <col min="13307" max="13310" width="25.42578125" style="2" customWidth="1"/>
    <col min="13311" max="13561" width="29.140625" style="2"/>
    <col min="13562" max="13562" width="55" style="2" customWidth="1"/>
    <col min="13563" max="13566" width="25.42578125" style="2" customWidth="1"/>
    <col min="13567" max="13817" width="29.140625" style="2"/>
    <col min="13818" max="13818" width="55" style="2" customWidth="1"/>
    <col min="13819" max="13822" width="25.42578125" style="2" customWidth="1"/>
    <col min="13823" max="14073" width="29.140625" style="2"/>
    <col min="14074" max="14074" width="55" style="2" customWidth="1"/>
    <col min="14075" max="14078" width="25.42578125" style="2" customWidth="1"/>
    <col min="14079" max="14329" width="29.140625" style="2"/>
    <col min="14330" max="14330" width="55" style="2" customWidth="1"/>
    <col min="14331" max="14334" width="25.42578125" style="2" customWidth="1"/>
    <col min="14335" max="14585" width="29.140625" style="2"/>
    <col min="14586" max="14586" width="55" style="2" customWidth="1"/>
    <col min="14587" max="14590" width="25.42578125" style="2" customWidth="1"/>
    <col min="14591" max="14841" width="29.140625" style="2"/>
    <col min="14842" max="14842" width="55" style="2" customWidth="1"/>
    <col min="14843" max="14846" width="25.42578125" style="2" customWidth="1"/>
    <col min="14847" max="15097" width="29.140625" style="2"/>
    <col min="15098" max="15098" width="55" style="2" customWidth="1"/>
    <col min="15099" max="15102" width="25.42578125" style="2" customWidth="1"/>
    <col min="15103" max="15353" width="29.140625" style="2"/>
    <col min="15354" max="15354" width="55" style="2" customWidth="1"/>
    <col min="15355" max="15358" width="25.42578125" style="2" customWidth="1"/>
    <col min="15359" max="15609" width="29.140625" style="2"/>
    <col min="15610" max="15610" width="55" style="2" customWidth="1"/>
    <col min="15611" max="15614" width="25.42578125" style="2" customWidth="1"/>
    <col min="15615" max="15865" width="29.140625" style="2"/>
    <col min="15866" max="15866" width="55" style="2" customWidth="1"/>
    <col min="15867" max="15870" width="25.42578125" style="2" customWidth="1"/>
    <col min="15871" max="16121" width="29.140625" style="2"/>
    <col min="16122" max="16122" width="55" style="2" customWidth="1"/>
    <col min="16123" max="16126" width="25.42578125" style="2" customWidth="1"/>
    <col min="16127" max="16384" width="29.140625" style="2"/>
  </cols>
  <sheetData>
    <row r="1" spans="1:8" s="3" customFormat="1" ht="20.100000000000001" customHeight="1" x14ac:dyDescent="0.55000000000000004">
      <c r="A1" s="1" t="s">
        <v>0</v>
      </c>
      <c r="F1" s="1"/>
      <c r="G1" s="1"/>
      <c r="H1" s="4"/>
    </row>
    <row r="2" spans="1:8" s="6" customFormat="1" ht="20.100000000000001" customHeight="1" thickBot="1" x14ac:dyDescent="0.5">
      <c r="A2" s="5"/>
      <c r="F2" s="7"/>
      <c r="G2" s="7"/>
      <c r="H2" s="4"/>
    </row>
    <row r="3" spans="1:8" s="6" customFormat="1" ht="18.75" customHeight="1" thickTop="1" x14ac:dyDescent="0.45">
      <c r="A3" s="8" t="s">
        <v>41</v>
      </c>
      <c r="B3" s="9" t="s">
        <v>2</v>
      </c>
      <c r="C3" s="9"/>
      <c r="D3" s="9" t="s">
        <v>2</v>
      </c>
      <c r="E3" s="9"/>
      <c r="F3" s="9" t="s">
        <v>2</v>
      </c>
      <c r="G3" s="9"/>
      <c r="H3" s="9" t="s">
        <v>2</v>
      </c>
    </row>
    <row r="4" spans="1:8" s="6" customFormat="1" ht="21" customHeight="1" x14ac:dyDescent="0.45">
      <c r="A4" s="10" t="s">
        <v>4</v>
      </c>
      <c r="B4" s="11" t="s">
        <v>6</v>
      </c>
      <c r="C4" s="11"/>
      <c r="D4" s="11" t="s">
        <v>7</v>
      </c>
      <c r="E4" s="11"/>
      <c r="F4" s="11" t="s">
        <v>8</v>
      </c>
      <c r="G4" s="11"/>
      <c r="H4" s="11" t="s">
        <v>42</v>
      </c>
    </row>
    <row r="5" spans="1:8" s="6" customFormat="1" ht="16.5" customHeight="1" x14ac:dyDescent="0.45">
      <c r="A5" s="12"/>
      <c r="B5" s="13"/>
      <c r="C5" s="13"/>
      <c r="D5" s="13"/>
      <c r="E5" s="13"/>
      <c r="F5" s="13"/>
      <c r="G5" s="13"/>
      <c r="H5" s="13"/>
    </row>
    <row r="6" spans="1:8" s="6" customFormat="1" ht="16.5" customHeight="1" x14ac:dyDescent="0.45">
      <c r="A6" s="14"/>
      <c r="B6" s="15"/>
      <c r="C6" s="15"/>
      <c r="D6" s="15"/>
      <c r="E6" s="15"/>
      <c r="F6" s="16"/>
      <c r="G6" s="15"/>
      <c r="H6" s="17"/>
    </row>
    <row r="7" spans="1:8" s="6" customFormat="1" ht="16.5" customHeight="1" x14ac:dyDescent="0.45">
      <c r="A7" s="88" t="s">
        <v>40</v>
      </c>
      <c r="B7" s="19"/>
      <c r="C7" s="19"/>
      <c r="D7" s="19"/>
      <c r="E7" s="19"/>
      <c r="F7" s="19"/>
      <c r="G7" s="19"/>
      <c r="H7" s="20"/>
    </row>
    <row r="8" spans="1:8" s="6" customFormat="1" ht="16.5" customHeight="1" x14ac:dyDescent="0.45">
      <c r="A8" s="21"/>
      <c r="B8" s="22"/>
      <c r="C8" s="22"/>
      <c r="D8" s="22"/>
      <c r="E8" s="22"/>
      <c r="F8" s="22"/>
      <c r="G8" s="22"/>
      <c r="H8" s="23"/>
    </row>
    <row r="9" spans="1:8" s="6" customFormat="1" ht="16.5" customHeight="1" x14ac:dyDescent="0.45">
      <c r="A9" s="18"/>
      <c r="B9" s="19"/>
      <c r="C9" s="19"/>
      <c r="D9" s="19"/>
      <c r="E9" s="19"/>
      <c r="F9" s="19"/>
      <c r="G9" s="19"/>
      <c r="H9" s="20"/>
    </row>
    <row r="10" spans="1:8" s="6" customFormat="1" ht="16.5" customHeight="1" x14ac:dyDescent="0.45">
      <c r="A10" s="21"/>
      <c r="B10" s="22"/>
      <c r="C10" s="22"/>
      <c r="D10" s="22"/>
      <c r="E10" s="22"/>
      <c r="F10" s="22"/>
      <c r="G10" s="22"/>
      <c r="H10" s="23"/>
    </row>
    <row r="11" spans="1:8" s="6" customFormat="1" ht="16.5" customHeight="1" x14ac:dyDescent="0.45">
      <c r="A11" s="18"/>
      <c r="B11" s="24"/>
      <c r="C11" s="66"/>
      <c r="D11" s="25"/>
      <c r="E11" s="66"/>
      <c r="F11" s="25"/>
      <c r="G11" s="66"/>
      <c r="H11" s="24"/>
    </row>
    <row r="12" spans="1:8" s="6" customFormat="1" ht="16.5" customHeight="1" x14ac:dyDescent="0.45">
      <c r="A12" s="18"/>
      <c r="B12" s="24"/>
      <c r="C12" s="91"/>
      <c r="D12" s="25"/>
      <c r="E12" s="91"/>
      <c r="F12" s="25"/>
      <c r="G12" s="91"/>
      <c r="H12" s="24"/>
    </row>
    <row r="13" spans="1:8" s="6" customFormat="1" ht="16.5" customHeight="1" x14ac:dyDescent="0.45">
      <c r="A13" s="18"/>
      <c r="B13" s="25"/>
      <c r="C13" s="91"/>
      <c r="D13" s="76"/>
      <c r="E13" s="91"/>
      <c r="F13" s="25"/>
      <c r="G13" s="91"/>
      <c r="H13" s="24"/>
    </row>
    <row r="14" spans="1:8" s="6" customFormat="1" ht="16.5" customHeight="1" x14ac:dyDescent="0.45">
      <c r="A14" s="30"/>
      <c r="B14" s="31"/>
      <c r="C14" s="92"/>
      <c r="D14" s="32"/>
      <c r="E14" s="92"/>
      <c r="F14" s="34"/>
      <c r="G14" s="92"/>
      <c r="H14" s="31"/>
    </row>
    <row r="15" spans="1:8" s="6" customFormat="1" ht="16.5" customHeight="1" x14ac:dyDescent="0.45">
      <c r="A15" s="18"/>
      <c r="B15" s="24"/>
      <c r="C15" s="91"/>
      <c r="D15" s="25"/>
      <c r="E15" s="91"/>
      <c r="F15" s="35"/>
      <c r="G15" s="91"/>
      <c r="H15" s="24"/>
    </row>
    <row r="16" spans="1:8" s="6" customFormat="1" ht="16.5" customHeight="1" x14ac:dyDescent="0.45">
      <c r="A16" s="18"/>
      <c r="B16" s="24"/>
      <c r="C16" s="91"/>
      <c r="D16" s="24"/>
      <c r="E16" s="91"/>
      <c r="F16" s="35"/>
      <c r="G16" s="91"/>
      <c r="H16" s="24"/>
    </row>
    <row r="17" spans="1:8" s="6" customFormat="1" ht="16.5" customHeight="1" x14ac:dyDescent="0.45">
      <c r="A17" s="18"/>
      <c r="B17" s="24"/>
      <c r="C17" s="91"/>
      <c r="D17" s="24"/>
      <c r="E17" s="91"/>
      <c r="F17" s="35"/>
      <c r="G17" s="91"/>
      <c r="H17" s="24"/>
    </row>
    <row r="18" spans="1:8" s="6" customFormat="1" ht="16.5" customHeight="1" x14ac:dyDescent="0.45">
      <c r="A18" s="36"/>
      <c r="B18" s="37"/>
      <c r="C18" s="38"/>
      <c r="D18" s="37"/>
      <c r="E18" s="38"/>
      <c r="F18" s="37"/>
      <c r="G18" s="38"/>
      <c r="H18" s="74"/>
    </row>
    <row r="19" spans="1:8" s="6" customFormat="1" ht="16.5" customHeight="1" x14ac:dyDescent="0.45">
      <c r="A19" s="18"/>
      <c r="B19" s="42"/>
      <c r="C19" s="43"/>
      <c r="D19" s="42"/>
      <c r="E19" s="43"/>
      <c r="F19" s="42"/>
      <c r="G19" s="43"/>
      <c r="H19" s="47"/>
    </row>
    <row r="20" spans="1:8" s="6" customFormat="1" ht="16.5" customHeight="1" x14ac:dyDescent="0.45">
      <c r="A20" s="18"/>
      <c r="B20" s="42"/>
      <c r="C20" s="43"/>
      <c r="D20" s="42"/>
      <c r="E20" s="43"/>
      <c r="F20" s="42"/>
      <c r="G20" s="43"/>
      <c r="H20" s="47"/>
    </row>
    <row r="21" spans="1:8" s="6" customFormat="1" ht="16.5" customHeight="1" x14ac:dyDescent="0.45">
      <c r="A21" s="36"/>
      <c r="B21" s="37"/>
      <c r="C21" s="38"/>
      <c r="D21" s="37"/>
      <c r="E21" s="38"/>
      <c r="F21" s="37"/>
      <c r="G21" s="38"/>
      <c r="H21" s="48"/>
    </row>
    <row r="22" spans="1:8" s="6" customFormat="1" ht="16.5" customHeight="1" x14ac:dyDescent="0.45">
      <c r="A22" s="18"/>
      <c r="B22" s="42"/>
      <c r="C22" s="43"/>
      <c r="D22" s="42"/>
      <c r="E22" s="43"/>
      <c r="F22" s="42"/>
      <c r="G22" s="43"/>
      <c r="H22" s="47"/>
    </row>
    <row r="23" spans="1:8" s="6" customFormat="1" ht="16.5" customHeight="1" x14ac:dyDescent="0.45">
      <c r="A23" s="36"/>
      <c r="B23" s="37"/>
      <c r="C23" s="38"/>
      <c r="D23" s="37"/>
      <c r="E23" s="38"/>
      <c r="F23" s="37"/>
      <c r="G23" s="38"/>
      <c r="H23" s="48"/>
    </row>
    <row r="24" spans="1:8" s="6" customFormat="1" ht="16.5" customHeight="1" x14ac:dyDescent="0.45">
      <c r="A24" s="49"/>
      <c r="B24" s="50"/>
      <c r="C24" s="93"/>
      <c r="D24" s="50"/>
      <c r="E24" s="93"/>
      <c r="F24" s="50"/>
      <c r="G24" s="93"/>
      <c r="H24" s="54"/>
    </row>
    <row r="25" spans="1:8" s="6" customFormat="1" ht="16.5" customHeight="1" x14ac:dyDescent="0.45">
      <c r="A25" s="14"/>
      <c r="B25" s="15"/>
      <c r="C25" s="15"/>
      <c r="D25" s="15"/>
      <c r="E25" s="15"/>
      <c r="F25" s="16"/>
      <c r="G25" s="15"/>
      <c r="H25" s="17"/>
    </row>
    <row r="26" spans="1:8" s="6" customFormat="1" ht="16.5" customHeight="1" x14ac:dyDescent="0.45">
      <c r="A26" s="18"/>
      <c r="B26" s="19"/>
      <c r="C26" s="19"/>
      <c r="D26" s="19"/>
      <c r="E26" s="19"/>
      <c r="F26" s="19"/>
      <c r="G26" s="19"/>
      <c r="H26" s="20"/>
    </row>
    <row r="27" spans="1:8" s="6" customFormat="1" ht="16.5" customHeight="1" x14ac:dyDescent="0.45">
      <c r="A27" s="21"/>
      <c r="B27" s="22"/>
      <c r="C27" s="22"/>
      <c r="D27" s="22"/>
      <c r="E27" s="22"/>
      <c r="F27" s="22"/>
      <c r="G27" s="22"/>
      <c r="H27" s="23"/>
    </row>
    <row r="28" spans="1:8" s="6" customFormat="1" ht="16.5" customHeight="1" x14ac:dyDescent="0.45">
      <c r="A28" s="18"/>
      <c r="B28" s="25"/>
      <c r="C28" s="66"/>
      <c r="D28" s="25"/>
      <c r="E28" s="66"/>
      <c r="F28" s="25"/>
      <c r="G28" s="66"/>
      <c r="H28" s="59"/>
    </row>
    <row r="29" spans="1:8" s="6" customFormat="1" ht="16.5" customHeight="1" x14ac:dyDescent="0.45">
      <c r="A29" s="18"/>
      <c r="B29" s="25"/>
      <c r="C29" s="91"/>
      <c r="D29" s="25"/>
      <c r="E29" s="91"/>
      <c r="F29" s="25"/>
      <c r="G29" s="91"/>
      <c r="H29" s="60"/>
    </row>
    <row r="30" spans="1:8" s="6" customFormat="1" ht="16.5" customHeight="1" x14ac:dyDescent="0.45">
      <c r="A30" s="18"/>
      <c r="B30" s="25"/>
      <c r="C30" s="91"/>
      <c r="D30" s="25"/>
      <c r="E30" s="91"/>
      <c r="F30" s="25"/>
      <c r="G30" s="91"/>
      <c r="H30" s="60"/>
    </row>
    <row r="31" spans="1:8" s="6" customFormat="1" ht="16.5" customHeight="1" x14ac:dyDescent="0.45">
      <c r="A31" s="30"/>
      <c r="B31" s="32"/>
      <c r="C31" s="92"/>
      <c r="D31" s="32"/>
      <c r="E31" s="92"/>
      <c r="F31" s="32"/>
      <c r="G31" s="92"/>
      <c r="H31" s="48"/>
    </row>
    <row r="32" spans="1:8" s="6" customFormat="1" ht="16.5" customHeight="1" x14ac:dyDescent="0.45">
      <c r="A32" s="18"/>
      <c r="B32" s="25"/>
      <c r="C32" s="91"/>
      <c r="D32" s="25"/>
      <c r="E32" s="91"/>
      <c r="F32" s="25"/>
      <c r="G32" s="91"/>
      <c r="H32" s="47"/>
    </row>
    <row r="33" spans="1:8" s="6" customFormat="1" ht="16.5" customHeight="1" x14ac:dyDescent="0.45">
      <c r="A33" s="18"/>
      <c r="B33" s="25"/>
      <c r="C33" s="91"/>
      <c r="D33" s="25"/>
      <c r="E33" s="91"/>
      <c r="F33" s="25"/>
      <c r="G33" s="91"/>
      <c r="H33" s="47"/>
    </row>
    <row r="34" spans="1:8" s="6" customFormat="1" ht="16.5" customHeight="1" x14ac:dyDescent="0.45">
      <c r="A34" s="18"/>
      <c r="B34" s="25"/>
      <c r="C34" s="91"/>
      <c r="D34" s="25"/>
      <c r="E34" s="91"/>
      <c r="F34" s="25"/>
      <c r="G34" s="91"/>
      <c r="H34" s="47"/>
    </row>
    <row r="35" spans="1:8" s="6" customFormat="1" ht="16.5" customHeight="1" x14ac:dyDescent="0.45">
      <c r="A35" s="36"/>
      <c r="B35" s="37"/>
      <c r="C35" s="38"/>
      <c r="D35" s="37"/>
      <c r="E35" s="38"/>
      <c r="F35" s="37"/>
      <c r="G35" s="38"/>
      <c r="H35" s="48"/>
    </row>
    <row r="36" spans="1:8" s="6" customFormat="1" ht="16.5" customHeight="1" x14ac:dyDescent="0.45">
      <c r="A36" s="18"/>
      <c r="B36" s="42"/>
      <c r="C36" s="43"/>
      <c r="D36" s="42"/>
      <c r="E36" s="43"/>
      <c r="F36" s="42"/>
      <c r="G36" s="43"/>
      <c r="H36" s="47"/>
    </row>
    <row r="37" spans="1:8" s="6" customFormat="1" ht="16.5" customHeight="1" x14ac:dyDescent="0.45">
      <c r="A37" s="18"/>
      <c r="B37" s="42"/>
      <c r="C37" s="43"/>
      <c r="D37" s="42"/>
      <c r="E37" s="43"/>
      <c r="F37" s="42"/>
      <c r="G37" s="43"/>
      <c r="H37" s="47"/>
    </row>
    <row r="38" spans="1:8" s="6" customFormat="1" ht="16.5" customHeight="1" x14ac:dyDescent="0.45">
      <c r="A38" s="36"/>
      <c r="B38" s="37"/>
      <c r="C38" s="38"/>
      <c r="D38" s="37"/>
      <c r="E38" s="38"/>
      <c r="F38" s="37"/>
      <c r="G38" s="38"/>
      <c r="H38" s="48"/>
    </row>
    <row r="39" spans="1:8" s="6" customFormat="1" ht="16.5" customHeight="1" x14ac:dyDescent="0.45">
      <c r="A39" s="18"/>
      <c r="B39" s="42"/>
      <c r="C39" s="43"/>
      <c r="D39" s="42"/>
      <c r="E39" s="43"/>
      <c r="F39" s="42"/>
      <c r="G39" s="43"/>
      <c r="H39" s="47"/>
    </row>
    <row r="40" spans="1:8" s="6" customFormat="1" ht="16.5" customHeight="1" x14ac:dyDescent="0.45">
      <c r="A40" s="36"/>
      <c r="B40" s="37"/>
      <c r="C40" s="38"/>
      <c r="D40" s="37"/>
      <c r="E40" s="38"/>
      <c r="F40" s="37"/>
      <c r="G40" s="38"/>
      <c r="H40" s="48"/>
    </row>
    <row r="41" spans="1:8" s="6" customFormat="1" ht="16.5" customHeight="1" x14ac:dyDescent="0.45">
      <c r="A41" s="49"/>
      <c r="B41" s="50"/>
      <c r="C41" s="93"/>
      <c r="D41" s="50"/>
      <c r="E41" s="93"/>
      <c r="F41" s="50"/>
      <c r="G41" s="93"/>
      <c r="H41" s="54"/>
    </row>
    <row r="42" spans="1:8" s="6" customFormat="1" ht="16.5" customHeight="1" x14ac:dyDescent="0.45">
      <c r="A42" s="14"/>
      <c r="B42" s="15"/>
      <c r="C42" s="15"/>
      <c r="D42" s="15"/>
      <c r="E42" s="15"/>
      <c r="F42" s="15"/>
      <c r="G42" s="15"/>
      <c r="H42" s="17"/>
    </row>
    <row r="43" spans="1:8" s="6" customFormat="1" ht="16.5" customHeight="1" x14ac:dyDescent="0.45">
      <c r="A43" s="18" t="s">
        <v>28</v>
      </c>
      <c r="B43" s="19"/>
      <c r="C43" s="19"/>
      <c r="D43" s="19"/>
      <c r="E43" s="19"/>
      <c r="F43" s="19"/>
      <c r="G43" s="19"/>
      <c r="H43" s="20"/>
    </row>
    <row r="44" spans="1:8" s="6" customFormat="1" ht="16.5" customHeight="1" x14ac:dyDescent="0.45">
      <c r="A44" s="21"/>
      <c r="B44" s="22"/>
      <c r="C44" s="22"/>
      <c r="D44" s="22"/>
      <c r="E44" s="22"/>
      <c r="F44" s="22"/>
      <c r="G44" s="22"/>
      <c r="H44" s="23"/>
    </row>
    <row r="45" spans="1:8" s="6" customFormat="1" ht="16.5" customHeight="1" x14ac:dyDescent="0.45">
      <c r="A45" s="18" t="s">
        <v>10</v>
      </c>
      <c r="B45" s="25">
        <v>644476</v>
      </c>
      <c r="C45" s="66"/>
      <c r="D45" s="25">
        <f>644476-128172</f>
        <v>516304</v>
      </c>
      <c r="E45" s="66"/>
      <c r="F45" s="25">
        <f>644476</f>
        <v>644476</v>
      </c>
      <c r="G45" s="66"/>
      <c r="H45" s="24">
        <v>750105</v>
      </c>
    </row>
    <row r="46" spans="1:8" s="6" customFormat="1" ht="16.5" customHeight="1" x14ac:dyDescent="0.45">
      <c r="A46" s="18" t="s">
        <v>11</v>
      </c>
      <c r="B46" s="25"/>
      <c r="C46" s="91"/>
      <c r="D46" s="25">
        <v>0</v>
      </c>
      <c r="E46" s="91"/>
      <c r="F46" s="25">
        <v>0</v>
      </c>
      <c r="G46" s="91"/>
      <c r="H46" s="24"/>
    </row>
    <row r="47" spans="1:8" s="6" customFormat="1" ht="16.5" customHeight="1" x14ac:dyDescent="0.45">
      <c r="A47" s="18" t="s">
        <v>12</v>
      </c>
      <c r="B47" s="25">
        <v>180453</v>
      </c>
      <c r="C47" s="91"/>
      <c r="D47" s="25">
        <f>+D45*0.28</f>
        <v>144565.12000000002</v>
      </c>
      <c r="E47" s="91"/>
      <c r="F47" s="25">
        <f>+F45*0.28</f>
        <v>180453.28000000003</v>
      </c>
      <c r="G47" s="91"/>
      <c r="H47" s="24">
        <v>210029</v>
      </c>
    </row>
    <row r="48" spans="1:8" s="6" customFormat="1" ht="16.5" customHeight="1" x14ac:dyDescent="0.45">
      <c r="A48" s="30" t="s">
        <v>13</v>
      </c>
      <c r="B48" s="32">
        <f>SUM(B45:B47)</f>
        <v>824929</v>
      </c>
      <c r="C48" s="92"/>
      <c r="D48" s="32">
        <f>SUM(D45:D47)</f>
        <v>660869.12</v>
      </c>
      <c r="E48" s="92"/>
      <c r="F48" s="32">
        <f>SUM(F45:F47)</f>
        <v>824929.28000000003</v>
      </c>
      <c r="G48" s="92"/>
      <c r="H48" s="31">
        <f t="shared" ref="H48" si="0">SUM(H45:H47)</f>
        <v>960134</v>
      </c>
    </row>
    <row r="49" spans="1:8" s="6" customFormat="1" ht="16.5" customHeight="1" x14ac:dyDescent="0.45">
      <c r="A49" s="18" t="s">
        <v>14</v>
      </c>
      <c r="B49" s="25"/>
      <c r="C49" s="91"/>
      <c r="D49" s="25"/>
      <c r="E49" s="91"/>
      <c r="F49" s="25"/>
      <c r="G49" s="91"/>
      <c r="H49" s="24"/>
    </row>
    <row r="50" spans="1:8" s="6" customFormat="1" ht="16.5" customHeight="1" x14ac:dyDescent="0.45">
      <c r="A50" s="18" t="s">
        <v>15</v>
      </c>
      <c r="B50" s="25">
        <v>450</v>
      </c>
      <c r="C50" s="91"/>
      <c r="D50" s="25">
        <v>450</v>
      </c>
      <c r="E50" s="91"/>
      <c r="F50" s="25">
        <v>450</v>
      </c>
      <c r="G50" s="91"/>
      <c r="H50" s="24">
        <v>450</v>
      </c>
    </row>
    <row r="51" spans="1:8" s="6" customFormat="1" ht="16.5" customHeight="1" x14ac:dyDescent="0.45">
      <c r="A51" s="18" t="s">
        <v>16</v>
      </c>
      <c r="B51" s="25">
        <v>900</v>
      </c>
      <c r="C51" s="91"/>
      <c r="D51" s="25">
        <v>900</v>
      </c>
      <c r="E51" s="91"/>
      <c r="F51" s="25">
        <v>900</v>
      </c>
      <c r="G51" s="91"/>
      <c r="H51" s="65">
        <v>900</v>
      </c>
    </row>
    <row r="52" spans="1:8" s="6" customFormat="1" ht="16.5" customHeight="1" x14ac:dyDescent="0.45">
      <c r="A52" s="36" t="s">
        <v>17</v>
      </c>
      <c r="B52" s="37">
        <f t="shared" ref="B52" si="1">SUM(B49:B51)</f>
        <v>1350</v>
      </c>
      <c r="C52" s="38"/>
      <c r="D52" s="37">
        <f t="shared" ref="D52" si="2">SUM(D49:D51)</f>
        <v>1350</v>
      </c>
      <c r="E52" s="38"/>
      <c r="F52" s="37">
        <f t="shared" ref="F52" si="3">SUM(F49:F51)</f>
        <v>1350</v>
      </c>
      <c r="G52" s="38"/>
      <c r="H52" s="48">
        <f t="shared" ref="H52" si="4">SUM(H49:H51)</f>
        <v>1350</v>
      </c>
    </row>
    <row r="53" spans="1:8" s="6" customFormat="1" ht="16.5" customHeight="1" x14ac:dyDescent="0.45">
      <c r="A53" s="18" t="s">
        <v>18</v>
      </c>
      <c r="B53" s="42"/>
      <c r="C53" s="43"/>
      <c r="D53" s="42"/>
      <c r="E53" s="43"/>
      <c r="F53" s="42"/>
      <c r="G53" s="43"/>
      <c r="H53" s="47"/>
    </row>
    <row r="54" spans="1:8" s="6" customFormat="1" ht="16.5" customHeight="1" x14ac:dyDescent="0.45">
      <c r="A54" s="18" t="s">
        <v>19</v>
      </c>
      <c r="B54" s="42"/>
      <c r="C54" s="43"/>
      <c r="D54" s="42"/>
      <c r="E54" s="43"/>
      <c r="F54" s="42"/>
      <c r="G54" s="43"/>
      <c r="H54" s="47"/>
    </row>
    <row r="55" spans="1:8" s="6" customFormat="1" ht="16.5" customHeight="1" x14ac:dyDescent="0.45">
      <c r="A55" s="36" t="s">
        <v>20</v>
      </c>
      <c r="B55" s="37">
        <f t="shared" ref="B55" si="5">SUM(B53:B54)</f>
        <v>0</v>
      </c>
      <c r="C55" s="38"/>
      <c r="D55" s="37">
        <f t="shared" ref="D55" si="6">SUM(D53:D54)</f>
        <v>0</v>
      </c>
      <c r="E55" s="38"/>
      <c r="F55" s="37">
        <f t="shared" ref="F55" si="7">SUM(F53:F54)</f>
        <v>0</v>
      </c>
      <c r="G55" s="38"/>
      <c r="H55" s="48">
        <f t="shared" ref="H55" si="8">SUM(H53:H54)</f>
        <v>0</v>
      </c>
    </row>
    <row r="56" spans="1:8" s="6" customFormat="1" ht="16.5" customHeight="1" x14ac:dyDescent="0.45">
      <c r="A56" s="18" t="s">
        <v>21</v>
      </c>
      <c r="B56" s="42"/>
      <c r="C56" s="43"/>
      <c r="D56" s="42"/>
      <c r="E56" s="43"/>
      <c r="F56" s="42"/>
      <c r="G56" s="43"/>
      <c r="H56" s="47"/>
    </row>
    <row r="57" spans="1:8" s="6" customFormat="1" ht="16.5" customHeight="1" x14ac:dyDescent="0.45">
      <c r="A57" s="36" t="s">
        <v>22</v>
      </c>
      <c r="B57" s="37">
        <f t="shared" ref="B57" si="9">SUM(B56:B56)</f>
        <v>0</v>
      </c>
      <c r="C57" s="38"/>
      <c r="D57" s="37">
        <f t="shared" ref="D57" si="10">SUM(D56:D56)</f>
        <v>0</v>
      </c>
      <c r="E57" s="38"/>
      <c r="F57" s="37">
        <f t="shared" ref="F57" si="11">SUM(F56:F56)</f>
        <v>0</v>
      </c>
      <c r="G57" s="38"/>
      <c r="H57" s="48">
        <f t="shared" ref="H57" si="12">SUM(H56:H56)</f>
        <v>0</v>
      </c>
    </row>
    <row r="58" spans="1:8" s="6" customFormat="1" ht="16.5" customHeight="1" x14ac:dyDescent="0.45">
      <c r="A58" s="49" t="s">
        <v>23</v>
      </c>
      <c r="B58" s="50">
        <f t="shared" ref="B58" si="13">+B48+B52+B55+B57</f>
        <v>826279</v>
      </c>
      <c r="C58" s="93"/>
      <c r="D58" s="50">
        <f t="shared" ref="D58" si="14">+D48+D52+D55+D57</f>
        <v>662219.12</v>
      </c>
      <c r="E58" s="93"/>
      <c r="F58" s="50">
        <f t="shared" ref="F58" si="15">+F48+F52+F55+F57</f>
        <v>826279.28</v>
      </c>
      <c r="G58" s="93"/>
      <c r="H58" s="54">
        <f t="shared" ref="H58" si="16">+H48+H52+H55+H57</f>
        <v>961484</v>
      </c>
    </row>
    <row r="59" spans="1:8" s="6" customFormat="1" ht="16.5" customHeight="1" x14ac:dyDescent="0.45">
      <c r="A59" s="14"/>
      <c r="B59" s="15"/>
      <c r="C59" s="15"/>
      <c r="D59" s="15"/>
      <c r="E59" s="15"/>
      <c r="F59" s="15"/>
      <c r="G59" s="15"/>
      <c r="H59" s="17"/>
    </row>
    <row r="60" spans="1:8" s="6" customFormat="1" ht="16.5" customHeight="1" x14ac:dyDescent="0.45">
      <c r="A60" s="18"/>
      <c r="B60" s="19"/>
      <c r="C60" s="19"/>
      <c r="D60" s="19"/>
      <c r="E60" s="19"/>
      <c r="F60" s="19"/>
      <c r="G60" s="19"/>
      <c r="H60" s="20"/>
    </row>
    <row r="61" spans="1:8" s="6" customFormat="1" ht="16.5" customHeight="1" x14ac:dyDescent="0.45">
      <c r="A61" s="21"/>
      <c r="B61" s="22"/>
      <c r="C61" s="22"/>
      <c r="D61" s="22"/>
      <c r="E61" s="22"/>
      <c r="F61" s="22"/>
      <c r="G61" s="22"/>
      <c r="H61" s="23"/>
    </row>
    <row r="62" spans="1:8" s="6" customFormat="1" ht="16.5" customHeight="1" x14ac:dyDescent="0.45">
      <c r="A62" s="18"/>
      <c r="B62" s="25"/>
      <c r="C62" s="66"/>
      <c r="D62" s="25"/>
      <c r="E62" s="66"/>
      <c r="F62" s="25"/>
      <c r="G62" s="66"/>
      <c r="H62" s="24"/>
    </row>
    <row r="63" spans="1:8" s="6" customFormat="1" ht="16.5" customHeight="1" x14ac:dyDescent="0.45">
      <c r="A63" s="18"/>
      <c r="B63" s="25"/>
      <c r="C63" s="91"/>
      <c r="D63" s="25"/>
      <c r="E63" s="91"/>
      <c r="F63" s="25"/>
      <c r="G63" s="91"/>
      <c r="H63" s="24"/>
    </row>
    <row r="64" spans="1:8" s="6" customFormat="1" ht="16.5" customHeight="1" x14ac:dyDescent="0.45">
      <c r="A64" s="18"/>
      <c r="B64" s="25"/>
      <c r="C64" s="91"/>
      <c r="D64" s="25"/>
      <c r="E64" s="91"/>
      <c r="F64" s="25"/>
      <c r="G64" s="91"/>
      <c r="H64" s="24"/>
    </row>
    <row r="65" spans="1:8" s="6" customFormat="1" ht="16.5" customHeight="1" x14ac:dyDescent="0.45">
      <c r="A65" s="30"/>
      <c r="B65" s="32"/>
      <c r="C65" s="92"/>
      <c r="D65" s="32"/>
      <c r="E65" s="92"/>
      <c r="F65" s="32"/>
      <c r="G65" s="92"/>
      <c r="H65" s="41"/>
    </row>
    <row r="66" spans="1:8" s="6" customFormat="1" ht="16.5" customHeight="1" x14ac:dyDescent="0.45">
      <c r="A66" s="18"/>
      <c r="B66" s="25"/>
      <c r="C66" s="91"/>
      <c r="D66" s="25"/>
      <c r="E66" s="91"/>
      <c r="F66" s="25"/>
      <c r="G66" s="91"/>
      <c r="H66" s="24"/>
    </row>
    <row r="67" spans="1:8" s="6" customFormat="1" ht="16.5" customHeight="1" x14ac:dyDescent="0.45">
      <c r="A67" s="18"/>
      <c r="B67" s="25"/>
      <c r="C67" s="91"/>
      <c r="D67" s="25"/>
      <c r="E67" s="91"/>
      <c r="F67" s="25"/>
      <c r="G67" s="91"/>
      <c r="H67" s="24"/>
    </row>
    <row r="68" spans="1:8" s="6" customFormat="1" ht="16.5" customHeight="1" x14ac:dyDescent="0.45">
      <c r="A68" s="18"/>
      <c r="B68" s="25"/>
      <c r="C68" s="91"/>
      <c r="D68" s="25"/>
      <c r="E68" s="91"/>
      <c r="F68" s="25"/>
      <c r="G68" s="91"/>
      <c r="H68" s="65"/>
    </row>
    <row r="69" spans="1:8" s="6" customFormat="1" ht="16.5" customHeight="1" x14ac:dyDescent="0.45">
      <c r="A69" s="36"/>
      <c r="B69" s="37"/>
      <c r="C69" s="38"/>
      <c r="D69" s="37"/>
      <c r="E69" s="38"/>
      <c r="F69" s="37"/>
      <c r="G69" s="38"/>
      <c r="H69" s="48"/>
    </row>
    <row r="70" spans="1:8" s="6" customFormat="1" ht="16.5" customHeight="1" x14ac:dyDescent="0.45">
      <c r="A70" s="18"/>
      <c r="B70" s="42"/>
      <c r="C70" s="43"/>
      <c r="D70" s="42"/>
      <c r="E70" s="43"/>
      <c r="F70" s="42"/>
      <c r="G70" s="43"/>
      <c r="H70" s="47"/>
    </row>
    <row r="71" spans="1:8" s="6" customFormat="1" ht="16.5" customHeight="1" x14ac:dyDescent="0.45">
      <c r="A71" s="18"/>
      <c r="B71" s="42"/>
      <c r="C71" s="43"/>
      <c r="D71" s="42"/>
      <c r="E71" s="43"/>
      <c r="F71" s="42"/>
      <c r="G71" s="43"/>
      <c r="H71" s="47"/>
    </row>
    <row r="72" spans="1:8" s="6" customFormat="1" ht="16.5" customHeight="1" x14ac:dyDescent="0.45">
      <c r="A72" s="36"/>
      <c r="B72" s="37"/>
      <c r="C72" s="38"/>
      <c r="D72" s="37"/>
      <c r="E72" s="38"/>
      <c r="F72" s="37"/>
      <c r="G72" s="38"/>
      <c r="H72" s="48"/>
    </row>
    <row r="73" spans="1:8" s="6" customFormat="1" ht="16.5" customHeight="1" x14ac:dyDescent="0.45">
      <c r="A73" s="18"/>
      <c r="B73" s="42"/>
      <c r="C73" s="43"/>
      <c r="D73" s="42"/>
      <c r="E73" s="43"/>
      <c r="F73" s="42"/>
      <c r="G73" s="43"/>
      <c r="H73" s="47"/>
    </row>
    <row r="74" spans="1:8" s="6" customFormat="1" ht="16.5" customHeight="1" x14ac:dyDescent="0.45">
      <c r="A74" s="36"/>
      <c r="B74" s="37"/>
      <c r="C74" s="38"/>
      <c r="D74" s="37"/>
      <c r="E74" s="38"/>
      <c r="F74" s="37"/>
      <c r="G74" s="38"/>
      <c r="H74" s="48"/>
    </row>
    <row r="75" spans="1:8" s="6" customFormat="1" ht="16.5" customHeight="1" x14ac:dyDescent="0.45">
      <c r="A75" s="49"/>
      <c r="B75" s="50"/>
      <c r="C75" s="93"/>
      <c r="D75" s="50"/>
      <c r="E75" s="93"/>
      <c r="F75" s="50"/>
      <c r="G75" s="93"/>
      <c r="H75" s="54"/>
    </row>
    <row r="76" spans="1:8" s="6" customFormat="1" ht="16.5" customHeight="1" x14ac:dyDescent="0.45">
      <c r="A76" s="14"/>
      <c r="B76" s="15"/>
      <c r="C76" s="15"/>
      <c r="D76" s="15"/>
      <c r="E76" s="15"/>
      <c r="F76" s="15"/>
      <c r="G76" s="15"/>
      <c r="H76" s="17"/>
    </row>
    <row r="77" spans="1:8" s="6" customFormat="1" ht="16.5" customHeight="1" x14ac:dyDescent="0.45">
      <c r="A77" s="89"/>
      <c r="B77" s="15"/>
      <c r="C77" s="15"/>
      <c r="D77" s="15"/>
      <c r="E77" s="15"/>
      <c r="F77" s="15"/>
      <c r="G77" s="15"/>
      <c r="H77" s="17"/>
    </row>
    <row r="78" spans="1:8" s="6" customFormat="1" ht="16.5" customHeight="1" x14ac:dyDescent="0.45">
      <c r="A78" s="14"/>
      <c r="B78" s="15"/>
      <c r="C78" s="15"/>
      <c r="D78" s="15"/>
      <c r="E78" s="15"/>
      <c r="F78" s="15"/>
      <c r="G78" s="15"/>
      <c r="H78" s="17"/>
    </row>
    <row r="79" spans="1:8" s="6" customFormat="1" ht="16.5" customHeight="1" x14ac:dyDescent="0.45">
      <c r="A79" s="18"/>
      <c r="B79" s="19"/>
      <c r="C79" s="19"/>
      <c r="D79" s="19"/>
      <c r="E79" s="19"/>
      <c r="F79" s="19"/>
      <c r="G79" s="19"/>
      <c r="H79" s="20"/>
    </row>
    <row r="80" spans="1:8" s="6" customFormat="1" ht="16.5" customHeight="1" x14ac:dyDescent="0.45">
      <c r="A80" s="21"/>
      <c r="B80" s="22"/>
      <c r="C80" s="22"/>
      <c r="D80" s="22"/>
      <c r="E80" s="22"/>
      <c r="F80" s="22"/>
      <c r="G80" s="22"/>
      <c r="H80" s="23"/>
    </row>
    <row r="81" spans="1:8" s="6" customFormat="1" ht="16.5" customHeight="1" x14ac:dyDescent="0.45">
      <c r="A81" s="18"/>
      <c r="B81" s="25"/>
      <c r="C81" s="66"/>
      <c r="D81" s="25"/>
      <c r="E81" s="66"/>
      <c r="F81" s="25"/>
      <c r="G81" s="66"/>
      <c r="H81" s="24"/>
    </row>
    <row r="82" spans="1:8" s="6" customFormat="1" ht="16.5" customHeight="1" x14ac:dyDescent="0.45">
      <c r="A82" s="18"/>
      <c r="B82" s="25"/>
      <c r="C82" s="91"/>
      <c r="D82" s="25"/>
      <c r="E82" s="91"/>
      <c r="F82" s="25"/>
      <c r="G82" s="91"/>
      <c r="H82" s="24"/>
    </row>
    <row r="83" spans="1:8" s="6" customFormat="1" ht="16.5" customHeight="1" x14ac:dyDescent="0.45">
      <c r="A83" s="18"/>
      <c r="B83" s="25"/>
      <c r="C83" s="91"/>
      <c r="D83" s="25"/>
      <c r="E83" s="91"/>
      <c r="F83" s="25"/>
      <c r="G83" s="91"/>
      <c r="H83" s="24"/>
    </row>
    <row r="84" spans="1:8" s="6" customFormat="1" ht="16.5" customHeight="1" x14ac:dyDescent="0.45">
      <c r="A84" s="30"/>
      <c r="B84" s="32"/>
      <c r="C84" s="92"/>
      <c r="D84" s="32"/>
      <c r="E84" s="92"/>
      <c r="F84" s="32"/>
      <c r="G84" s="92"/>
      <c r="H84" s="41"/>
    </row>
    <row r="85" spans="1:8" s="6" customFormat="1" ht="16.5" customHeight="1" x14ac:dyDescent="0.45">
      <c r="A85" s="18"/>
      <c r="B85" s="25"/>
      <c r="C85" s="91"/>
      <c r="D85" s="25"/>
      <c r="E85" s="91"/>
      <c r="F85" s="25"/>
      <c r="G85" s="91"/>
      <c r="H85" s="78"/>
    </row>
    <row r="86" spans="1:8" s="6" customFormat="1" ht="16.5" customHeight="1" x14ac:dyDescent="0.45">
      <c r="A86" s="18"/>
      <c r="B86" s="25"/>
      <c r="C86" s="91"/>
      <c r="D86" s="25"/>
      <c r="E86" s="91"/>
      <c r="F86" s="25"/>
      <c r="G86" s="91"/>
      <c r="H86" s="24"/>
    </row>
    <row r="87" spans="1:8" s="6" customFormat="1" ht="16.5" customHeight="1" x14ac:dyDescent="0.45">
      <c r="A87" s="18"/>
      <c r="B87" s="25"/>
      <c r="C87" s="91"/>
      <c r="D87" s="25"/>
      <c r="E87" s="91"/>
      <c r="F87" s="25"/>
      <c r="G87" s="91"/>
      <c r="H87" s="24"/>
    </row>
    <row r="88" spans="1:8" s="6" customFormat="1" ht="16.5" customHeight="1" x14ac:dyDescent="0.45">
      <c r="A88" s="36"/>
      <c r="B88" s="37"/>
      <c r="C88" s="38"/>
      <c r="D88" s="37"/>
      <c r="E88" s="38"/>
      <c r="F88" s="37"/>
      <c r="G88" s="38"/>
      <c r="H88" s="41"/>
    </row>
    <row r="89" spans="1:8" s="6" customFormat="1" ht="16.5" customHeight="1" x14ac:dyDescent="0.45">
      <c r="A89" s="18"/>
      <c r="B89" s="42"/>
      <c r="C89" s="43"/>
      <c r="D89" s="42"/>
      <c r="E89" s="43"/>
      <c r="F89" s="42"/>
      <c r="G89" s="43"/>
      <c r="H89" s="78"/>
    </row>
    <row r="90" spans="1:8" s="6" customFormat="1" ht="16.5" customHeight="1" x14ac:dyDescent="0.45">
      <c r="A90" s="18"/>
      <c r="B90" s="42"/>
      <c r="C90" s="43"/>
      <c r="D90" s="42"/>
      <c r="E90" s="43"/>
      <c r="F90" s="42"/>
      <c r="G90" s="43"/>
      <c r="H90" s="65"/>
    </row>
    <row r="91" spans="1:8" s="6" customFormat="1" ht="16.5" customHeight="1" x14ac:dyDescent="0.45">
      <c r="A91" s="36"/>
      <c r="B91" s="37"/>
      <c r="C91" s="38"/>
      <c r="D91" s="37"/>
      <c r="E91" s="38"/>
      <c r="F91" s="37"/>
      <c r="G91" s="38"/>
      <c r="H91" s="48"/>
    </row>
    <row r="92" spans="1:8" s="6" customFormat="1" ht="16.5" customHeight="1" x14ac:dyDescent="0.45">
      <c r="A92" s="18"/>
      <c r="B92" s="42"/>
      <c r="C92" s="43"/>
      <c r="D92" s="42"/>
      <c r="E92" s="43"/>
      <c r="F92" s="42"/>
      <c r="G92" s="43"/>
      <c r="H92" s="47"/>
    </row>
    <row r="93" spans="1:8" s="6" customFormat="1" ht="16.5" customHeight="1" x14ac:dyDescent="0.45">
      <c r="A93" s="36"/>
      <c r="B93" s="37"/>
      <c r="C93" s="38"/>
      <c r="D93" s="37"/>
      <c r="E93" s="38"/>
      <c r="F93" s="37"/>
      <c r="G93" s="38"/>
      <c r="H93" s="48"/>
    </row>
    <row r="94" spans="1:8" s="6" customFormat="1" ht="16.5" customHeight="1" x14ac:dyDescent="0.45">
      <c r="A94" s="49"/>
      <c r="B94" s="50"/>
      <c r="C94" s="93"/>
      <c r="D94" s="50"/>
      <c r="E94" s="93"/>
      <c r="F94" s="50"/>
      <c r="G94" s="93"/>
      <c r="H94" s="54"/>
    </row>
    <row r="95" spans="1:8" s="6" customFormat="1" ht="16.5" customHeight="1" x14ac:dyDescent="0.45">
      <c r="A95" s="14"/>
      <c r="B95" s="15"/>
      <c r="C95" s="15"/>
      <c r="D95" s="15"/>
      <c r="E95" s="15"/>
      <c r="F95" s="15"/>
      <c r="G95" s="15"/>
      <c r="H95" s="17"/>
    </row>
    <row r="96" spans="1:8" s="6" customFormat="1" ht="16.5" customHeight="1" x14ac:dyDescent="0.45">
      <c r="A96" s="18"/>
      <c r="B96" s="19"/>
      <c r="C96" s="19"/>
      <c r="D96" s="19"/>
      <c r="E96" s="19"/>
      <c r="F96" s="19"/>
      <c r="G96" s="19"/>
      <c r="H96" s="20"/>
    </row>
    <row r="97" spans="1:8" s="6" customFormat="1" ht="16.5" customHeight="1" x14ac:dyDescent="0.45">
      <c r="A97" s="21"/>
      <c r="B97" s="22"/>
      <c r="C97" s="22"/>
      <c r="D97" s="22"/>
      <c r="E97" s="22"/>
      <c r="F97" s="22"/>
      <c r="G97" s="22"/>
      <c r="H97" s="23"/>
    </row>
    <row r="98" spans="1:8" s="6" customFormat="1" ht="16.5" customHeight="1" x14ac:dyDescent="0.45">
      <c r="A98" s="18"/>
      <c r="B98" s="25"/>
      <c r="C98" s="66"/>
      <c r="D98" s="25"/>
      <c r="E98" s="66"/>
      <c r="F98" s="25"/>
      <c r="G98" s="66"/>
      <c r="H98" s="59"/>
    </row>
    <row r="99" spans="1:8" s="6" customFormat="1" ht="16.5" customHeight="1" x14ac:dyDescent="0.45">
      <c r="A99" s="18"/>
      <c r="B99" s="25"/>
      <c r="C99" s="91"/>
      <c r="D99" s="25"/>
      <c r="E99" s="91"/>
      <c r="F99" s="25"/>
      <c r="G99" s="91"/>
      <c r="H99" s="60"/>
    </row>
    <row r="100" spans="1:8" s="6" customFormat="1" ht="16.5" customHeight="1" x14ac:dyDescent="0.45">
      <c r="A100" s="18"/>
      <c r="B100" s="25"/>
      <c r="C100" s="91"/>
      <c r="D100" s="76"/>
      <c r="E100" s="91"/>
      <c r="F100" s="25"/>
      <c r="G100" s="91"/>
      <c r="H100" s="95"/>
    </row>
    <row r="101" spans="1:8" s="6" customFormat="1" ht="16.5" customHeight="1" x14ac:dyDescent="0.45">
      <c r="A101" s="30"/>
      <c r="B101" s="31"/>
      <c r="C101" s="92"/>
      <c r="D101" s="32"/>
      <c r="E101" s="92"/>
      <c r="F101" s="34"/>
      <c r="G101" s="92"/>
      <c r="H101" s="31"/>
    </row>
    <row r="102" spans="1:8" s="6" customFormat="1" ht="16.5" customHeight="1" x14ac:dyDescent="0.45">
      <c r="A102" s="18"/>
      <c r="B102" s="24"/>
      <c r="C102" s="91"/>
      <c r="D102" s="25"/>
      <c r="E102" s="91"/>
      <c r="F102" s="35"/>
      <c r="G102" s="91"/>
      <c r="H102" s="24"/>
    </row>
    <row r="103" spans="1:8" s="6" customFormat="1" ht="16.5" customHeight="1" x14ac:dyDescent="0.45">
      <c r="A103" s="18"/>
      <c r="B103" s="24"/>
      <c r="C103" s="91"/>
      <c r="D103" s="24"/>
      <c r="E103" s="91"/>
      <c r="F103" s="24"/>
      <c r="G103" s="91"/>
      <c r="H103" s="24"/>
    </row>
    <row r="104" spans="1:8" s="6" customFormat="1" ht="16.5" customHeight="1" x14ac:dyDescent="0.45">
      <c r="A104" s="18"/>
      <c r="B104" s="24"/>
      <c r="C104" s="91"/>
      <c r="D104" s="24"/>
      <c r="E104" s="91"/>
      <c r="F104" s="24"/>
      <c r="G104" s="91"/>
      <c r="H104" s="47"/>
    </row>
    <row r="105" spans="1:8" s="6" customFormat="1" ht="16.5" customHeight="1" x14ac:dyDescent="0.45">
      <c r="A105" s="36"/>
      <c r="B105" s="37"/>
      <c r="C105" s="38"/>
      <c r="D105" s="37"/>
      <c r="E105" s="38"/>
      <c r="F105" s="37"/>
      <c r="G105" s="38"/>
      <c r="H105" s="48"/>
    </row>
    <row r="106" spans="1:8" s="6" customFormat="1" ht="16.5" customHeight="1" x14ac:dyDescent="0.45">
      <c r="A106" s="18"/>
      <c r="B106" s="42"/>
      <c r="C106" s="43"/>
      <c r="D106" s="42"/>
      <c r="E106" s="43"/>
      <c r="F106" s="42"/>
      <c r="G106" s="43"/>
      <c r="H106" s="47"/>
    </row>
    <row r="107" spans="1:8" s="6" customFormat="1" ht="16.5" customHeight="1" x14ac:dyDescent="0.45">
      <c r="A107" s="18"/>
      <c r="B107" s="42"/>
      <c r="C107" s="43"/>
      <c r="D107" s="42"/>
      <c r="E107" s="43"/>
      <c r="F107" s="42"/>
      <c r="G107" s="43"/>
      <c r="H107" s="47"/>
    </row>
    <row r="108" spans="1:8" s="6" customFormat="1" ht="16.5" customHeight="1" x14ac:dyDescent="0.45">
      <c r="A108" s="36"/>
      <c r="B108" s="37"/>
      <c r="C108" s="38"/>
      <c r="D108" s="37"/>
      <c r="E108" s="38"/>
      <c r="F108" s="37"/>
      <c r="G108" s="38"/>
      <c r="H108" s="48"/>
    </row>
    <row r="109" spans="1:8" s="6" customFormat="1" ht="16.5" customHeight="1" x14ac:dyDescent="0.45">
      <c r="A109" s="18"/>
      <c r="B109" s="42"/>
      <c r="C109" s="43"/>
      <c r="D109" s="42"/>
      <c r="E109" s="43"/>
      <c r="F109" s="42"/>
      <c r="G109" s="43"/>
      <c r="H109" s="47"/>
    </row>
    <row r="110" spans="1:8" s="6" customFormat="1" ht="16.5" customHeight="1" x14ac:dyDescent="0.45">
      <c r="A110" s="36"/>
      <c r="B110" s="37"/>
      <c r="C110" s="38"/>
      <c r="D110" s="37"/>
      <c r="E110" s="38"/>
      <c r="F110" s="37"/>
      <c r="G110" s="38"/>
      <c r="H110" s="48"/>
    </row>
    <row r="111" spans="1:8" s="6" customFormat="1" ht="16.5" customHeight="1" x14ac:dyDescent="0.45">
      <c r="A111" s="49"/>
      <c r="B111" s="50"/>
      <c r="C111" s="93"/>
      <c r="D111" s="50"/>
      <c r="E111" s="93"/>
      <c r="F111" s="50"/>
      <c r="G111" s="93"/>
      <c r="H111" s="54"/>
    </row>
    <row r="112" spans="1:8" s="6" customFormat="1" ht="16.5" customHeight="1" x14ac:dyDescent="0.45">
      <c r="A112" s="14"/>
      <c r="B112" s="15"/>
      <c r="C112" s="15"/>
      <c r="D112" s="15"/>
      <c r="E112" s="15"/>
      <c r="F112" s="15"/>
      <c r="G112" s="15"/>
      <c r="H112" s="17"/>
    </row>
    <row r="113" spans="1:8" s="6" customFormat="1" ht="16.5" customHeight="1" x14ac:dyDescent="0.45">
      <c r="A113" s="18"/>
      <c r="B113" s="19"/>
      <c r="C113" s="19"/>
      <c r="D113" s="19"/>
      <c r="E113" s="19"/>
      <c r="F113" s="19"/>
      <c r="G113" s="19"/>
      <c r="H113" s="20"/>
    </row>
    <row r="114" spans="1:8" s="6" customFormat="1" ht="16.5" customHeight="1" x14ac:dyDescent="0.45">
      <c r="A114" s="21"/>
      <c r="B114" s="22"/>
      <c r="C114" s="22"/>
      <c r="D114" s="22"/>
      <c r="E114" s="22"/>
      <c r="F114" s="22"/>
      <c r="G114" s="22"/>
      <c r="H114" s="23"/>
    </row>
    <row r="115" spans="1:8" s="6" customFormat="1" ht="16.5" customHeight="1" x14ac:dyDescent="0.45">
      <c r="A115" s="18"/>
      <c r="B115" s="25"/>
      <c r="C115" s="66"/>
      <c r="D115" s="25"/>
      <c r="E115" s="66"/>
      <c r="F115" s="25"/>
      <c r="G115" s="66"/>
      <c r="H115" s="24"/>
    </row>
    <row r="116" spans="1:8" s="6" customFormat="1" ht="16.5" customHeight="1" x14ac:dyDescent="0.45">
      <c r="A116" s="18"/>
      <c r="B116" s="25"/>
      <c r="C116" s="91"/>
      <c r="D116" s="25"/>
      <c r="E116" s="91"/>
      <c r="F116" s="25"/>
      <c r="G116" s="91"/>
      <c r="H116" s="24"/>
    </row>
    <row r="117" spans="1:8" s="6" customFormat="1" ht="16.5" customHeight="1" x14ac:dyDescent="0.45">
      <c r="A117" s="18"/>
      <c r="B117" s="25"/>
      <c r="C117" s="91"/>
      <c r="D117" s="25"/>
      <c r="E117" s="91"/>
      <c r="F117" s="25"/>
      <c r="G117" s="91"/>
      <c r="H117" s="24"/>
    </row>
    <row r="118" spans="1:8" s="6" customFormat="1" ht="16.5" customHeight="1" x14ac:dyDescent="0.45">
      <c r="A118" s="30"/>
      <c r="B118" s="32"/>
      <c r="C118" s="92"/>
      <c r="D118" s="32"/>
      <c r="E118" s="92"/>
      <c r="F118" s="32"/>
      <c r="G118" s="92"/>
      <c r="H118" s="31"/>
    </row>
    <row r="119" spans="1:8" s="6" customFormat="1" ht="16.5" customHeight="1" x14ac:dyDescent="0.45">
      <c r="A119" s="18"/>
      <c r="B119" s="25"/>
      <c r="C119" s="91"/>
      <c r="D119" s="25"/>
      <c r="E119" s="91"/>
      <c r="F119" s="25"/>
      <c r="G119" s="91"/>
      <c r="H119" s="24"/>
    </row>
    <row r="120" spans="1:8" s="6" customFormat="1" ht="16.5" customHeight="1" x14ac:dyDescent="0.45">
      <c r="A120" s="18"/>
      <c r="B120" s="25"/>
      <c r="C120" s="91"/>
      <c r="D120" s="25"/>
      <c r="E120" s="91"/>
      <c r="F120" s="25"/>
      <c r="G120" s="91"/>
      <c r="H120" s="24"/>
    </row>
    <row r="121" spans="1:8" s="6" customFormat="1" ht="16.5" customHeight="1" x14ac:dyDescent="0.45">
      <c r="A121" s="18"/>
      <c r="B121" s="25"/>
      <c r="C121" s="91"/>
      <c r="D121" s="25"/>
      <c r="E121" s="91"/>
      <c r="F121" s="25"/>
      <c r="G121" s="91"/>
      <c r="H121" s="24"/>
    </row>
    <row r="122" spans="1:8" s="6" customFormat="1" ht="16.5" customHeight="1" x14ac:dyDescent="0.45">
      <c r="A122" s="36"/>
      <c r="B122" s="37"/>
      <c r="C122" s="38"/>
      <c r="D122" s="37"/>
      <c r="E122" s="38"/>
      <c r="F122" s="37"/>
      <c r="G122" s="38"/>
      <c r="H122" s="41"/>
    </row>
    <row r="123" spans="1:8" s="6" customFormat="1" ht="16.5" customHeight="1" x14ac:dyDescent="0.45">
      <c r="A123" s="18"/>
      <c r="B123" s="42"/>
      <c r="C123" s="43"/>
      <c r="D123" s="42"/>
      <c r="E123" s="43"/>
      <c r="F123" s="42"/>
      <c r="G123" s="43"/>
      <c r="H123" s="65"/>
    </row>
    <row r="124" spans="1:8" s="6" customFormat="1" ht="16.5" customHeight="1" x14ac:dyDescent="0.45">
      <c r="A124" s="18"/>
      <c r="B124" s="42"/>
      <c r="C124" s="43"/>
      <c r="D124" s="42"/>
      <c r="E124" s="43"/>
      <c r="F124" s="42"/>
      <c r="G124" s="43"/>
      <c r="H124" s="47"/>
    </row>
    <row r="125" spans="1:8" s="6" customFormat="1" ht="16.5" customHeight="1" x14ac:dyDescent="0.45">
      <c r="A125" s="36"/>
      <c r="B125" s="37"/>
      <c r="C125" s="38"/>
      <c r="D125" s="37"/>
      <c r="E125" s="38"/>
      <c r="F125" s="37"/>
      <c r="G125" s="38"/>
      <c r="H125" s="48"/>
    </row>
    <row r="126" spans="1:8" s="6" customFormat="1" ht="16.5" customHeight="1" x14ac:dyDescent="0.45">
      <c r="A126" s="18"/>
      <c r="B126" s="42"/>
      <c r="C126" s="43"/>
      <c r="D126" s="42"/>
      <c r="E126" s="43"/>
      <c r="F126" s="42"/>
      <c r="G126" s="43"/>
      <c r="H126" s="47"/>
    </row>
    <row r="127" spans="1:8" s="6" customFormat="1" ht="16.5" customHeight="1" x14ac:dyDescent="0.45">
      <c r="A127" s="36"/>
      <c r="B127" s="37"/>
      <c r="C127" s="38"/>
      <c r="D127" s="37"/>
      <c r="E127" s="38"/>
      <c r="F127" s="37"/>
      <c r="G127" s="38"/>
      <c r="H127" s="48"/>
    </row>
    <row r="128" spans="1:8" s="6" customFormat="1" ht="16.5" customHeight="1" x14ac:dyDescent="0.45">
      <c r="A128" s="49"/>
      <c r="B128" s="50"/>
      <c r="C128" s="93"/>
      <c r="D128" s="50"/>
      <c r="E128" s="93"/>
      <c r="F128" s="50"/>
      <c r="G128" s="93"/>
      <c r="H128" s="54"/>
    </row>
    <row r="129" spans="1:8" s="6" customFormat="1" ht="16.5" customHeight="1" x14ac:dyDescent="0.45">
      <c r="A129" s="14"/>
      <c r="B129" s="15"/>
      <c r="C129" s="15"/>
      <c r="D129" s="15"/>
      <c r="E129" s="15"/>
      <c r="F129" s="15"/>
      <c r="G129" s="15"/>
      <c r="H129" s="17"/>
    </row>
    <row r="130" spans="1:8" s="6" customFormat="1" ht="16.5" customHeight="1" x14ac:dyDescent="0.45">
      <c r="A130" s="18"/>
      <c r="B130" s="19"/>
      <c r="C130" s="19"/>
      <c r="D130" s="19"/>
      <c r="E130" s="19"/>
      <c r="F130" s="19"/>
      <c r="G130" s="19"/>
      <c r="H130" s="20"/>
    </row>
    <row r="131" spans="1:8" s="6" customFormat="1" ht="16.5" customHeight="1" x14ac:dyDescent="0.45">
      <c r="A131" s="21"/>
      <c r="B131" s="22"/>
      <c r="C131" s="22"/>
      <c r="D131" s="22"/>
      <c r="E131" s="22"/>
      <c r="F131" s="22"/>
      <c r="G131" s="22"/>
      <c r="H131" s="23"/>
    </row>
    <row r="132" spans="1:8" s="6" customFormat="1" ht="16.5" customHeight="1" x14ac:dyDescent="0.45">
      <c r="A132" s="18"/>
      <c r="B132" s="25"/>
      <c r="C132" s="66"/>
      <c r="D132" s="25"/>
      <c r="E132" s="66"/>
      <c r="F132" s="25"/>
      <c r="G132" s="66"/>
      <c r="H132" s="24"/>
    </row>
    <row r="133" spans="1:8" s="6" customFormat="1" ht="16.5" customHeight="1" x14ac:dyDescent="0.45">
      <c r="A133" s="18"/>
      <c r="B133" s="25"/>
      <c r="C133" s="91"/>
      <c r="D133" s="25"/>
      <c r="E133" s="91"/>
      <c r="F133" s="25"/>
      <c r="G133" s="91"/>
      <c r="H133" s="24"/>
    </row>
    <row r="134" spans="1:8" s="6" customFormat="1" ht="16.5" customHeight="1" x14ac:dyDescent="0.45">
      <c r="A134" s="18"/>
      <c r="B134" s="25"/>
      <c r="C134" s="91"/>
      <c r="D134" s="25"/>
      <c r="E134" s="91"/>
      <c r="F134" s="25"/>
      <c r="G134" s="91"/>
      <c r="H134" s="24"/>
    </row>
    <row r="135" spans="1:8" s="6" customFormat="1" ht="16.5" customHeight="1" x14ac:dyDescent="0.45">
      <c r="A135" s="30"/>
      <c r="B135" s="32"/>
      <c r="C135" s="92"/>
      <c r="D135" s="32"/>
      <c r="E135" s="92"/>
      <c r="F135" s="32"/>
      <c r="G135" s="92"/>
      <c r="H135" s="41"/>
    </row>
    <row r="136" spans="1:8" s="6" customFormat="1" ht="16.5" customHeight="1" x14ac:dyDescent="0.45">
      <c r="A136" s="18"/>
      <c r="B136" s="25"/>
      <c r="C136" s="91"/>
      <c r="D136" s="25"/>
      <c r="E136" s="91"/>
      <c r="F136" s="25"/>
      <c r="G136" s="91"/>
      <c r="H136" s="78"/>
    </row>
    <row r="137" spans="1:8" s="6" customFormat="1" ht="16.5" customHeight="1" x14ac:dyDescent="0.45">
      <c r="A137" s="18"/>
      <c r="B137" s="25"/>
      <c r="C137" s="91"/>
      <c r="D137" s="25"/>
      <c r="E137" s="91"/>
      <c r="F137" s="25"/>
      <c r="G137" s="91"/>
      <c r="H137" s="24"/>
    </row>
    <row r="138" spans="1:8" s="6" customFormat="1" ht="16.5" customHeight="1" x14ac:dyDescent="0.45">
      <c r="A138" s="18"/>
      <c r="B138" s="25"/>
      <c r="C138" s="91"/>
      <c r="D138" s="25"/>
      <c r="E138" s="91"/>
      <c r="F138" s="25"/>
      <c r="G138" s="91"/>
      <c r="H138" s="65"/>
    </row>
    <row r="139" spans="1:8" s="6" customFormat="1" ht="16.5" customHeight="1" x14ac:dyDescent="0.45">
      <c r="A139" s="36"/>
      <c r="B139" s="37"/>
      <c r="C139" s="38"/>
      <c r="D139" s="37"/>
      <c r="E139" s="38"/>
      <c r="F139" s="37"/>
      <c r="G139" s="38"/>
      <c r="H139" s="48"/>
    </row>
    <row r="140" spans="1:8" s="6" customFormat="1" ht="16.5" customHeight="1" x14ac:dyDescent="0.45">
      <c r="A140" s="18"/>
      <c r="B140" s="42"/>
      <c r="C140" s="43"/>
      <c r="D140" s="42"/>
      <c r="E140" s="43"/>
      <c r="F140" s="42"/>
      <c r="G140" s="43"/>
      <c r="H140" s="47"/>
    </row>
    <row r="141" spans="1:8" s="6" customFormat="1" ht="16.5" customHeight="1" x14ac:dyDescent="0.45">
      <c r="A141" s="18"/>
      <c r="B141" s="42"/>
      <c r="C141" s="43"/>
      <c r="D141" s="42"/>
      <c r="E141" s="43"/>
      <c r="F141" s="42"/>
      <c r="G141" s="43"/>
      <c r="H141" s="47"/>
    </row>
    <row r="142" spans="1:8" s="6" customFormat="1" ht="16.5" customHeight="1" x14ac:dyDescent="0.45">
      <c r="A142" s="36"/>
      <c r="B142" s="37"/>
      <c r="C142" s="38"/>
      <c r="D142" s="37"/>
      <c r="E142" s="38"/>
      <c r="F142" s="37"/>
      <c r="G142" s="38"/>
      <c r="H142" s="48"/>
    </row>
    <row r="143" spans="1:8" s="6" customFormat="1" ht="16.5" customHeight="1" x14ac:dyDescent="0.45">
      <c r="A143" s="18"/>
      <c r="B143" s="42"/>
      <c r="C143" s="43"/>
      <c r="D143" s="42"/>
      <c r="E143" s="43"/>
      <c r="F143" s="42"/>
      <c r="G143" s="43"/>
      <c r="H143" s="47"/>
    </row>
    <row r="144" spans="1:8" s="6" customFormat="1" ht="16.5" customHeight="1" x14ac:dyDescent="0.45">
      <c r="A144" s="36"/>
      <c r="B144" s="37"/>
      <c r="C144" s="38"/>
      <c r="D144" s="37"/>
      <c r="E144" s="38"/>
      <c r="F144" s="37"/>
      <c r="G144" s="38"/>
      <c r="H144" s="48"/>
    </row>
    <row r="145" spans="1:8" s="6" customFormat="1" ht="16.5" customHeight="1" x14ac:dyDescent="0.45">
      <c r="A145" s="49"/>
      <c r="B145" s="50"/>
      <c r="C145" s="93"/>
      <c r="D145" s="50"/>
      <c r="E145" s="93"/>
      <c r="F145" s="50"/>
      <c r="G145" s="93"/>
      <c r="H145" s="54"/>
    </row>
    <row r="146" spans="1:8" s="6" customFormat="1" ht="16.5" customHeight="1" x14ac:dyDescent="0.45">
      <c r="A146" s="14"/>
      <c r="B146" s="15"/>
      <c r="C146" s="15"/>
      <c r="D146" s="15"/>
      <c r="E146" s="15"/>
      <c r="F146" s="15"/>
      <c r="G146" s="15"/>
      <c r="H146" s="17"/>
    </row>
    <row r="147" spans="1:8" s="6" customFormat="1" ht="16.5" customHeight="1" x14ac:dyDescent="0.45">
      <c r="A147" s="94"/>
      <c r="B147" s="15"/>
      <c r="C147" s="15"/>
      <c r="D147" s="15"/>
      <c r="E147" s="15"/>
      <c r="F147" s="15"/>
      <c r="G147" s="15"/>
      <c r="H147" s="17"/>
    </row>
    <row r="148" spans="1:8" s="6" customFormat="1" ht="16.5" customHeight="1" x14ac:dyDescent="0.45">
      <c r="A148" s="14"/>
      <c r="B148" s="15"/>
      <c r="C148" s="15"/>
      <c r="D148" s="15"/>
      <c r="E148" s="15"/>
      <c r="F148" s="15"/>
      <c r="G148" s="15"/>
      <c r="H148" s="17"/>
    </row>
    <row r="149" spans="1:8" s="6" customFormat="1" ht="16.5" customHeight="1" x14ac:dyDescent="0.45">
      <c r="A149" s="18"/>
      <c r="B149" s="19"/>
      <c r="C149" s="19"/>
      <c r="D149" s="19"/>
      <c r="E149" s="19"/>
      <c r="F149" s="19"/>
      <c r="G149" s="19"/>
      <c r="H149" s="20"/>
    </row>
    <row r="150" spans="1:8" s="6" customFormat="1" ht="16.5" customHeight="1" x14ac:dyDescent="0.45">
      <c r="A150" s="21"/>
      <c r="B150" s="22"/>
      <c r="C150" s="22"/>
      <c r="D150" s="22"/>
      <c r="E150" s="22"/>
      <c r="F150" s="22"/>
      <c r="G150" s="22"/>
      <c r="H150" s="23"/>
    </row>
    <row r="151" spans="1:8" s="6" customFormat="1" ht="16.5" customHeight="1" x14ac:dyDescent="0.45">
      <c r="A151" s="18"/>
      <c r="B151" s="25"/>
      <c r="C151" s="25"/>
      <c r="D151" s="25"/>
      <c r="E151" s="66"/>
      <c r="F151" s="75"/>
      <c r="G151" s="68"/>
      <c r="H151" s="27"/>
    </row>
    <row r="152" spans="1:8" s="6" customFormat="1" ht="16.5" customHeight="1" x14ac:dyDescent="0.45">
      <c r="A152" s="18"/>
      <c r="B152" s="25"/>
      <c r="C152" s="91"/>
      <c r="D152" s="25"/>
      <c r="E152" s="91"/>
      <c r="F152" s="76"/>
      <c r="G152" s="91"/>
      <c r="H152" s="27"/>
    </row>
    <row r="153" spans="1:8" s="6" customFormat="1" ht="16.5" customHeight="1" x14ac:dyDescent="0.45">
      <c r="A153" s="18"/>
      <c r="B153" s="25"/>
      <c r="C153" s="91"/>
      <c r="D153" s="25"/>
      <c r="E153" s="91"/>
      <c r="F153" s="76"/>
      <c r="G153" s="91"/>
      <c r="H153" s="27"/>
    </row>
    <row r="154" spans="1:8" s="6" customFormat="1" ht="16.5" customHeight="1" x14ac:dyDescent="0.45">
      <c r="A154" s="30"/>
      <c r="B154" s="32"/>
      <c r="C154" s="92"/>
      <c r="D154" s="32"/>
      <c r="E154" s="92"/>
      <c r="F154" s="90"/>
      <c r="G154" s="92"/>
      <c r="H154" s="31"/>
    </row>
    <row r="155" spans="1:8" s="6" customFormat="1" ht="16.5" customHeight="1" x14ac:dyDescent="0.45">
      <c r="A155" s="18"/>
      <c r="B155" s="25"/>
      <c r="C155" s="91"/>
      <c r="D155" s="25"/>
      <c r="E155" s="91"/>
      <c r="F155" s="76"/>
      <c r="G155" s="91"/>
      <c r="H155" s="27"/>
    </row>
    <row r="156" spans="1:8" s="6" customFormat="1" ht="16.5" customHeight="1" x14ac:dyDescent="0.45">
      <c r="A156" s="18"/>
      <c r="B156" s="25"/>
      <c r="C156" s="91"/>
      <c r="D156" s="25"/>
      <c r="E156" s="91"/>
      <c r="F156" s="76"/>
      <c r="G156" s="91"/>
      <c r="H156" s="27"/>
    </row>
    <row r="157" spans="1:8" s="6" customFormat="1" ht="16.5" customHeight="1" x14ac:dyDescent="0.45">
      <c r="A157" s="18"/>
      <c r="B157" s="25"/>
      <c r="C157" s="91"/>
      <c r="D157" s="25"/>
      <c r="E157" s="91"/>
      <c r="F157" s="76"/>
      <c r="G157" s="91"/>
      <c r="H157" s="27"/>
    </row>
    <row r="158" spans="1:8" s="6" customFormat="1" ht="16.5" customHeight="1" x14ac:dyDescent="0.45">
      <c r="A158" s="36"/>
      <c r="B158" s="37"/>
      <c r="C158" s="38"/>
      <c r="D158" s="37"/>
      <c r="E158" s="38"/>
      <c r="F158" s="39"/>
      <c r="G158" s="38"/>
      <c r="H158" s="41"/>
    </row>
    <row r="159" spans="1:8" s="6" customFormat="1" ht="16.5" customHeight="1" x14ac:dyDescent="0.45">
      <c r="A159" s="18"/>
      <c r="B159" s="42"/>
      <c r="C159" s="43"/>
      <c r="D159" s="42"/>
      <c r="E159" s="43"/>
      <c r="F159" s="44"/>
      <c r="G159" s="43"/>
      <c r="H159" s="78"/>
    </row>
    <row r="160" spans="1:8" s="6" customFormat="1" ht="16.5" customHeight="1" x14ac:dyDescent="0.45">
      <c r="A160" s="18"/>
      <c r="B160" s="42"/>
      <c r="C160" s="43"/>
      <c r="D160" s="42"/>
      <c r="E160" s="43"/>
      <c r="F160" s="44"/>
      <c r="G160" s="43"/>
      <c r="H160" s="55"/>
    </row>
    <row r="161" spans="1:8" s="6" customFormat="1" ht="16.5" customHeight="1" x14ac:dyDescent="0.45">
      <c r="A161" s="36"/>
      <c r="B161" s="37"/>
      <c r="C161" s="38"/>
      <c r="D161" s="37"/>
      <c r="E161" s="38"/>
      <c r="F161" s="39"/>
      <c r="G161" s="38"/>
      <c r="H161" s="48"/>
    </row>
    <row r="162" spans="1:8" s="6" customFormat="1" ht="16.5" customHeight="1" x14ac:dyDescent="0.45">
      <c r="A162" s="18"/>
      <c r="B162" s="42"/>
      <c r="C162" s="43"/>
      <c r="D162" s="42"/>
      <c r="E162" s="43"/>
      <c r="F162" s="44"/>
      <c r="G162" s="43"/>
      <c r="H162" s="47"/>
    </row>
    <row r="163" spans="1:8" s="6" customFormat="1" ht="16.5" customHeight="1" x14ac:dyDescent="0.45">
      <c r="A163" s="36"/>
      <c r="B163" s="37"/>
      <c r="C163" s="38"/>
      <c r="D163" s="37"/>
      <c r="E163" s="38"/>
      <c r="F163" s="39"/>
      <c r="G163" s="38"/>
      <c r="H163" s="48"/>
    </row>
    <row r="164" spans="1:8" s="6" customFormat="1" ht="16.5" customHeight="1" x14ac:dyDescent="0.45">
      <c r="A164" s="49"/>
      <c r="B164" s="50"/>
      <c r="C164" s="51"/>
      <c r="D164" s="50"/>
      <c r="E164" s="93"/>
      <c r="F164" s="52"/>
      <c r="G164" s="93"/>
      <c r="H164" s="54"/>
    </row>
    <row r="165" spans="1:8" s="6" customFormat="1" ht="16.5" hidden="1" customHeight="1" x14ac:dyDescent="0.45">
      <c r="A165" s="57"/>
      <c r="B165" s="58"/>
      <c r="C165" s="58"/>
      <c r="D165" s="58"/>
      <c r="E165" s="15"/>
      <c r="F165" s="16"/>
      <c r="G165" s="15"/>
      <c r="H165" s="17"/>
    </row>
    <row r="166" spans="1:8" s="6" customFormat="1" ht="16.5" hidden="1" customHeight="1" x14ac:dyDescent="0.45">
      <c r="A166" s="18" t="s">
        <v>39</v>
      </c>
      <c r="B166" s="19"/>
      <c r="C166" s="19"/>
      <c r="D166" s="19"/>
      <c r="E166" s="19"/>
      <c r="F166" s="19"/>
      <c r="G166" s="19"/>
      <c r="H166" s="20"/>
    </row>
    <row r="167" spans="1:8" s="6" customFormat="1" ht="16.5" hidden="1" customHeight="1" x14ac:dyDescent="0.45">
      <c r="A167" s="21"/>
      <c r="B167" s="22"/>
      <c r="C167" s="22"/>
      <c r="D167" s="22"/>
      <c r="E167" s="22"/>
      <c r="F167" s="22"/>
      <c r="G167" s="22"/>
      <c r="H167" s="23"/>
    </row>
    <row r="168" spans="1:8" s="6" customFormat="1" ht="16.5" hidden="1" customHeight="1" x14ac:dyDescent="0.45">
      <c r="A168" s="18" t="s">
        <v>10</v>
      </c>
      <c r="B168" s="25"/>
      <c r="C168" s="25"/>
      <c r="D168" s="25"/>
      <c r="E168" s="66"/>
      <c r="F168" s="25"/>
      <c r="G168" s="69"/>
      <c r="H168" s="29"/>
    </row>
    <row r="169" spans="1:8" s="6" customFormat="1" ht="16.5" hidden="1" customHeight="1" x14ac:dyDescent="0.45">
      <c r="A169" s="18" t="s">
        <v>11</v>
      </c>
      <c r="B169" s="25"/>
      <c r="C169" s="25"/>
      <c r="D169" s="25"/>
      <c r="E169" s="25"/>
      <c r="F169" s="25"/>
      <c r="G169" s="69"/>
      <c r="H169" s="29"/>
    </row>
    <row r="170" spans="1:8" s="6" customFormat="1" ht="16.5" hidden="1" customHeight="1" x14ac:dyDescent="0.45">
      <c r="A170" s="18" t="s">
        <v>12</v>
      </c>
      <c r="B170" s="25"/>
      <c r="C170" s="25"/>
      <c r="D170" s="25"/>
      <c r="E170" s="25"/>
      <c r="F170" s="25"/>
      <c r="G170" s="69"/>
      <c r="H170" s="29"/>
    </row>
    <row r="171" spans="1:8" s="6" customFormat="1" ht="16.5" hidden="1" customHeight="1" x14ac:dyDescent="0.45">
      <c r="A171" s="30" t="s">
        <v>13</v>
      </c>
      <c r="B171" s="25">
        <f>SUM(B168:B170)</f>
        <v>0</v>
      </c>
      <c r="C171" s="25"/>
      <c r="D171" s="25">
        <f>SUM(D168:D170)</f>
        <v>0</v>
      </c>
      <c r="E171" s="25"/>
      <c r="F171" s="25">
        <f t="shared" ref="F171:H171" si="17">SUM(F168:F170)</f>
        <v>0</v>
      </c>
      <c r="G171" s="69"/>
      <c r="H171" s="29">
        <f t="shared" si="17"/>
        <v>0</v>
      </c>
    </row>
    <row r="172" spans="1:8" s="6" customFormat="1" ht="16.5" hidden="1" customHeight="1" x14ac:dyDescent="0.45">
      <c r="A172" s="18" t="s">
        <v>14</v>
      </c>
      <c r="B172" s="25"/>
      <c r="C172" s="25"/>
      <c r="D172" s="25"/>
      <c r="E172" s="25"/>
      <c r="F172" s="25"/>
      <c r="G172" s="69"/>
      <c r="H172" s="29"/>
    </row>
    <row r="173" spans="1:8" s="6" customFormat="1" ht="16.5" hidden="1" customHeight="1" x14ac:dyDescent="0.45">
      <c r="A173" s="18" t="s">
        <v>15</v>
      </c>
      <c r="B173" s="25"/>
      <c r="C173" s="25"/>
      <c r="D173" s="25"/>
      <c r="E173" s="25"/>
      <c r="F173" s="25"/>
      <c r="G173" s="69"/>
      <c r="H173" s="29"/>
    </row>
    <row r="174" spans="1:8" s="6" customFormat="1" ht="16.5" hidden="1" customHeight="1" x14ac:dyDescent="0.45">
      <c r="A174" s="18" t="s">
        <v>16</v>
      </c>
      <c r="B174" s="25"/>
      <c r="C174" s="25"/>
      <c r="D174" s="25"/>
      <c r="E174" s="25"/>
      <c r="F174" s="25"/>
      <c r="G174" s="69"/>
      <c r="H174" s="29"/>
    </row>
    <row r="175" spans="1:8" s="6" customFormat="1" ht="16.5" hidden="1" customHeight="1" x14ac:dyDescent="0.45">
      <c r="A175" s="36" t="s">
        <v>17</v>
      </c>
      <c r="B175" s="42">
        <f t="shared" ref="B175:H175" si="18">SUM(B172:B174)</f>
        <v>0</v>
      </c>
      <c r="C175" s="42"/>
      <c r="D175" s="42">
        <f t="shared" si="18"/>
        <v>0</v>
      </c>
      <c r="E175" s="42"/>
      <c r="F175" s="42">
        <f t="shared" si="18"/>
        <v>0</v>
      </c>
      <c r="G175" s="80"/>
      <c r="H175" s="47">
        <f t="shared" si="18"/>
        <v>0</v>
      </c>
    </row>
    <row r="176" spans="1:8" s="6" customFormat="1" ht="16.5" hidden="1" customHeight="1" x14ac:dyDescent="0.45">
      <c r="A176" s="18" t="s">
        <v>18</v>
      </c>
      <c r="B176" s="42"/>
      <c r="C176" s="42"/>
      <c r="D176" s="42"/>
      <c r="E176" s="42"/>
      <c r="F176" s="42"/>
      <c r="G176" s="80"/>
      <c r="H176" s="47"/>
    </row>
    <row r="177" spans="1:8" s="6" customFormat="1" ht="16.5" hidden="1" customHeight="1" x14ac:dyDescent="0.45">
      <c r="A177" s="18" t="s">
        <v>19</v>
      </c>
      <c r="B177" s="42"/>
      <c r="C177" s="42"/>
      <c r="D177" s="42"/>
      <c r="E177" s="42"/>
      <c r="F177" s="42"/>
      <c r="G177" s="80"/>
      <c r="H177" s="47"/>
    </row>
    <row r="178" spans="1:8" s="6" customFormat="1" ht="16.5" hidden="1" customHeight="1" x14ac:dyDescent="0.45">
      <c r="A178" s="36" t="s">
        <v>20</v>
      </c>
      <c r="B178" s="42">
        <f t="shared" ref="B178" si="19">SUM(B176:B177)</f>
        <v>0</v>
      </c>
      <c r="C178" s="42"/>
      <c r="D178" s="42">
        <f t="shared" ref="D178" si="20">SUM(D176:D177)</f>
        <v>0</v>
      </c>
      <c r="E178" s="42"/>
      <c r="F178" s="42">
        <f t="shared" ref="F178:H178" si="21">SUM(F176:F177)</f>
        <v>0</v>
      </c>
      <c r="G178" s="80"/>
      <c r="H178" s="47">
        <f t="shared" si="21"/>
        <v>0</v>
      </c>
    </row>
    <row r="179" spans="1:8" s="6" customFormat="1" ht="16.5" hidden="1" customHeight="1" x14ac:dyDescent="0.45">
      <c r="A179" s="18" t="s">
        <v>21</v>
      </c>
      <c r="B179" s="42"/>
      <c r="C179" s="42"/>
      <c r="D179" s="42"/>
      <c r="E179" s="42"/>
      <c r="F179" s="42"/>
      <c r="G179" s="80"/>
      <c r="H179" s="47"/>
    </row>
    <row r="180" spans="1:8" s="6" customFormat="1" ht="16.5" hidden="1" customHeight="1" x14ac:dyDescent="0.45">
      <c r="A180" s="36" t="s">
        <v>22</v>
      </c>
      <c r="B180" s="42">
        <f t="shared" ref="B180" si="22">SUM(B179:B179)</f>
        <v>0</v>
      </c>
      <c r="C180" s="42"/>
      <c r="D180" s="42">
        <f t="shared" ref="D180" si="23">SUM(D179:D179)</f>
        <v>0</v>
      </c>
      <c r="E180" s="42"/>
      <c r="F180" s="42">
        <f t="shared" ref="F180:H180" si="24">SUM(F179:F179)</f>
        <v>0</v>
      </c>
      <c r="G180" s="80"/>
      <c r="H180" s="47">
        <f t="shared" si="24"/>
        <v>0</v>
      </c>
    </row>
    <row r="181" spans="1:8" s="6" customFormat="1" ht="16.5" hidden="1" customHeight="1" x14ac:dyDescent="0.45">
      <c r="A181" s="49" t="s">
        <v>23</v>
      </c>
      <c r="B181" s="82">
        <f t="shared" ref="B181" si="25">+B171+B175+B178+B180</f>
        <v>0</v>
      </c>
      <c r="C181" s="82"/>
      <c r="D181" s="82">
        <f t="shared" ref="D181" si="26">+D171+D175+D178+D180</f>
        <v>0</v>
      </c>
      <c r="E181" s="82"/>
      <c r="F181" s="82">
        <f t="shared" ref="F181:H181" si="27">+F171+F175+F178+F180</f>
        <v>0</v>
      </c>
      <c r="G181" s="87"/>
      <c r="H181" s="85">
        <f t="shared" si="27"/>
        <v>0</v>
      </c>
    </row>
    <row r="182" spans="1:8" s="6" customFormat="1" ht="34.5" x14ac:dyDescent="0.45">
      <c r="F182" s="86"/>
      <c r="G182" s="86"/>
      <c r="H182" s="86"/>
    </row>
    <row r="183" spans="1:8" s="6" customFormat="1" ht="34.5" x14ac:dyDescent="0.45">
      <c r="F183" s="86"/>
      <c r="G183" s="86"/>
      <c r="H183" s="86"/>
    </row>
    <row r="184" spans="1:8" s="6" customFormat="1" ht="34.5" x14ac:dyDescent="0.45">
      <c r="F184" s="86"/>
      <c r="G184" s="86"/>
      <c r="H184" s="86"/>
    </row>
    <row r="185" spans="1:8" s="6" customFormat="1" ht="34.5" x14ac:dyDescent="0.45">
      <c r="F185" s="86"/>
      <c r="G185" s="86"/>
      <c r="H185" s="86"/>
    </row>
    <row r="186" spans="1:8" s="6" customFormat="1" ht="34.5" x14ac:dyDescent="0.45">
      <c r="F186" s="86"/>
      <c r="G186" s="86"/>
      <c r="H186" s="86"/>
    </row>
    <row r="187" spans="1:8" s="6" customFormat="1" ht="34.5" x14ac:dyDescent="0.45">
      <c r="F187" s="86"/>
      <c r="G187" s="86"/>
      <c r="H187" s="86"/>
    </row>
    <row r="188" spans="1:8" s="6" customFormat="1" ht="34.5" x14ac:dyDescent="0.45">
      <c r="F188" s="86"/>
      <c r="G188" s="86"/>
      <c r="H188" s="86"/>
    </row>
    <row r="189" spans="1:8" s="6" customFormat="1" ht="34.5" x14ac:dyDescent="0.45">
      <c r="F189" s="86"/>
      <c r="G189" s="86"/>
      <c r="H189" s="86"/>
    </row>
    <row r="190" spans="1:8" s="6" customFormat="1" ht="34.5" x14ac:dyDescent="0.45">
      <c r="F190" s="86"/>
      <c r="G190" s="86"/>
      <c r="H190" s="86"/>
    </row>
    <row r="191" spans="1:8" s="6" customFormat="1" ht="34.5" x14ac:dyDescent="0.45">
      <c r="F191" s="86"/>
      <c r="G191" s="86"/>
      <c r="H191" s="86"/>
    </row>
    <row r="192" spans="1:8" s="6" customFormat="1" ht="34.5" x14ac:dyDescent="0.45">
      <c r="F192" s="86"/>
      <c r="G192" s="86"/>
      <c r="H192" s="86"/>
    </row>
    <row r="193" spans="6:8" s="6" customFormat="1" ht="34.5" x14ac:dyDescent="0.45">
      <c r="F193" s="86"/>
      <c r="G193" s="86"/>
      <c r="H193" s="86"/>
    </row>
    <row r="194" spans="6:8" s="6" customFormat="1" ht="34.5" x14ac:dyDescent="0.45">
      <c r="F194" s="86"/>
      <c r="G194" s="86"/>
      <c r="H194" s="86"/>
    </row>
    <row r="195" spans="6:8" s="6" customFormat="1" ht="34.5" x14ac:dyDescent="0.45">
      <c r="F195" s="86"/>
      <c r="G195" s="86"/>
      <c r="H195" s="86"/>
    </row>
    <row r="196" spans="6:8" s="6" customFormat="1" ht="34.5" x14ac:dyDescent="0.45">
      <c r="F196" s="86"/>
      <c r="G196" s="86"/>
      <c r="H196" s="86"/>
    </row>
    <row r="197" spans="6:8" s="6" customFormat="1" ht="34.5" x14ac:dyDescent="0.45">
      <c r="F197" s="86"/>
      <c r="G197" s="86"/>
      <c r="H197" s="86"/>
    </row>
    <row r="198" spans="6:8" s="6" customFormat="1" ht="34.5" x14ac:dyDescent="0.45">
      <c r="F198" s="86"/>
      <c r="G198" s="86"/>
      <c r="H198" s="86"/>
    </row>
    <row r="199" spans="6:8" s="6" customFormat="1" ht="34.5" x14ac:dyDescent="0.45">
      <c r="F199" s="86"/>
      <c r="G199" s="86"/>
      <c r="H199" s="86"/>
    </row>
    <row r="200" spans="6:8" s="6" customFormat="1" ht="34.5" x14ac:dyDescent="0.45">
      <c r="F200" s="86"/>
      <c r="G200" s="86"/>
      <c r="H200" s="86"/>
    </row>
    <row r="201" spans="6:8" s="6" customFormat="1" ht="34.5" x14ac:dyDescent="0.45">
      <c r="F201" s="86"/>
      <c r="G201" s="86"/>
      <c r="H201" s="86"/>
    </row>
    <row r="202" spans="6:8" s="6" customFormat="1" ht="34.5" x14ac:dyDescent="0.45">
      <c r="F202" s="86"/>
      <c r="G202" s="86"/>
      <c r="H202" s="86"/>
    </row>
    <row r="203" spans="6:8" s="6" customFormat="1" ht="34.5" x14ac:dyDescent="0.45">
      <c r="F203" s="86"/>
      <c r="G203" s="86"/>
      <c r="H203" s="86"/>
    </row>
    <row r="204" spans="6:8" s="6" customFormat="1" ht="34.5" x14ac:dyDescent="0.45">
      <c r="F204" s="86"/>
      <c r="G204" s="86"/>
      <c r="H204" s="86"/>
    </row>
    <row r="205" spans="6:8" s="6" customFormat="1" ht="34.5" x14ac:dyDescent="0.45">
      <c r="F205" s="86"/>
      <c r="G205" s="86"/>
      <c r="H205" s="86"/>
    </row>
    <row r="206" spans="6:8" s="6" customFormat="1" ht="34.5" x14ac:dyDescent="0.45">
      <c r="F206" s="86"/>
      <c r="G206" s="86"/>
      <c r="H206" s="86"/>
    </row>
    <row r="207" spans="6:8" s="6" customFormat="1" ht="34.5" x14ac:dyDescent="0.45">
      <c r="F207" s="86"/>
      <c r="G207" s="86"/>
      <c r="H207" s="86"/>
    </row>
    <row r="208" spans="6:8" s="6" customFormat="1" ht="34.5" x14ac:dyDescent="0.45">
      <c r="F208" s="86"/>
      <c r="G208" s="86"/>
      <c r="H208" s="86"/>
    </row>
    <row r="209" spans="6:8" s="6" customFormat="1" ht="34.5" x14ac:dyDescent="0.45">
      <c r="F209" s="86"/>
      <c r="G209" s="86"/>
      <c r="H209" s="86"/>
    </row>
    <row r="210" spans="6:8" s="6" customFormat="1" ht="34.5" x14ac:dyDescent="0.45">
      <c r="F210" s="86"/>
      <c r="G210" s="86"/>
      <c r="H210" s="86"/>
    </row>
    <row r="211" spans="6:8" s="6" customFormat="1" ht="34.5" x14ac:dyDescent="0.45">
      <c r="F211" s="86"/>
      <c r="G211" s="86"/>
      <c r="H211" s="86"/>
    </row>
    <row r="212" spans="6:8" s="6" customFormat="1" ht="34.5" x14ac:dyDescent="0.45">
      <c r="F212" s="86"/>
      <c r="G212" s="86"/>
      <c r="H212" s="86"/>
    </row>
    <row r="213" spans="6:8" s="6" customFormat="1" ht="34.5" x14ac:dyDescent="0.45">
      <c r="F213" s="86"/>
      <c r="G213" s="86"/>
      <c r="H213" s="86"/>
    </row>
    <row r="214" spans="6:8" s="6" customFormat="1" ht="34.5" x14ac:dyDescent="0.45">
      <c r="F214" s="86"/>
      <c r="G214" s="86"/>
      <c r="H214" s="86"/>
    </row>
    <row r="215" spans="6:8" s="6" customFormat="1" ht="34.5" x14ac:dyDescent="0.45">
      <c r="F215" s="86"/>
      <c r="G215" s="86"/>
      <c r="H215" s="86"/>
    </row>
    <row r="216" spans="6:8" s="6" customFormat="1" ht="34.5" x14ac:dyDescent="0.45">
      <c r="F216" s="86"/>
      <c r="G216" s="86"/>
      <c r="H216" s="86"/>
    </row>
    <row r="217" spans="6:8" s="6" customFormat="1" ht="34.5" x14ac:dyDescent="0.45">
      <c r="F217" s="86"/>
      <c r="G217" s="86"/>
      <c r="H217" s="86"/>
    </row>
    <row r="218" spans="6:8" s="6" customFormat="1" ht="34.5" x14ac:dyDescent="0.45">
      <c r="F218" s="86"/>
      <c r="G218" s="86"/>
      <c r="H218" s="86"/>
    </row>
    <row r="219" spans="6:8" s="6" customFormat="1" ht="34.5" x14ac:dyDescent="0.45">
      <c r="F219" s="86"/>
      <c r="G219" s="86"/>
      <c r="H219" s="86"/>
    </row>
    <row r="220" spans="6:8" s="6" customFormat="1" ht="34.5" x14ac:dyDescent="0.45">
      <c r="F220" s="86"/>
      <c r="G220" s="86"/>
      <c r="H220" s="86"/>
    </row>
    <row r="221" spans="6:8" s="6" customFormat="1" ht="34.5" x14ac:dyDescent="0.45">
      <c r="F221" s="86"/>
      <c r="G221" s="86"/>
      <c r="H221" s="86"/>
    </row>
    <row r="222" spans="6:8" s="6" customFormat="1" ht="34.5" x14ac:dyDescent="0.45">
      <c r="F222" s="86"/>
      <c r="G222" s="86"/>
      <c r="H222" s="86"/>
    </row>
    <row r="223" spans="6:8" s="6" customFormat="1" ht="34.5" x14ac:dyDescent="0.45">
      <c r="F223" s="86"/>
      <c r="G223" s="86"/>
      <c r="H223" s="86"/>
    </row>
    <row r="224" spans="6:8" s="6" customFormat="1" ht="34.5" x14ac:dyDescent="0.45">
      <c r="F224" s="86"/>
      <c r="G224" s="86"/>
      <c r="H224" s="86"/>
    </row>
    <row r="225" spans="6:8" s="6" customFormat="1" ht="34.5" x14ac:dyDescent="0.45">
      <c r="F225" s="86"/>
      <c r="G225" s="86"/>
      <c r="H225" s="86"/>
    </row>
    <row r="226" spans="6:8" s="6" customFormat="1" ht="34.5" x14ac:dyDescent="0.45">
      <c r="F226" s="86"/>
      <c r="G226" s="86"/>
      <c r="H226" s="86"/>
    </row>
    <row r="227" spans="6:8" s="6" customFormat="1" ht="34.5" x14ac:dyDescent="0.45">
      <c r="F227" s="86"/>
      <c r="G227" s="86"/>
      <c r="H227" s="86"/>
    </row>
    <row r="228" spans="6:8" s="6" customFormat="1" ht="34.5" x14ac:dyDescent="0.45">
      <c r="F228" s="86"/>
      <c r="G228" s="86"/>
      <c r="H228" s="86"/>
    </row>
    <row r="229" spans="6:8" s="6" customFormat="1" ht="34.5" x14ac:dyDescent="0.45">
      <c r="F229" s="86"/>
      <c r="G229" s="86"/>
      <c r="H229" s="86"/>
    </row>
    <row r="230" spans="6:8" s="6" customFormat="1" ht="34.5" x14ac:dyDescent="0.45">
      <c r="F230" s="86"/>
      <c r="G230" s="86"/>
      <c r="H230" s="86"/>
    </row>
    <row r="231" spans="6:8" s="6" customFormat="1" ht="34.5" x14ac:dyDescent="0.45">
      <c r="F231" s="86"/>
      <c r="G231" s="86"/>
      <c r="H231" s="86"/>
    </row>
    <row r="232" spans="6:8" s="6" customFormat="1" ht="34.5" x14ac:dyDescent="0.45">
      <c r="F232" s="86"/>
      <c r="G232" s="86"/>
      <c r="H232" s="86"/>
    </row>
    <row r="233" spans="6:8" s="6" customFormat="1" ht="34.5" x14ac:dyDescent="0.45">
      <c r="F233" s="86"/>
      <c r="G233" s="86"/>
      <c r="H233" s="86"/>
    </row>
    <row r="234" spans="6:8" s="6" customFormat="1" ht="34.5" x14ac:dyDescent="0.45">
      <c r="F234" s="86"/>
      <c r="G234" s="86"/>
      <c r="H234" s="86"/>
    </row>
    <row r="235" spans="6:8" s="6" customFormat="1" ht="34.5" x14ac:dyDescent="0.45">
      <c r="F235" s="86"/>
      <c r="G235" s="86"/>
      <c r="H235" s="86"/>
    </row>
    <row r="236" spans="6:8" s="6" customFormat="1" ht="34.5" x14ac:dyDescent="0.45">
      <c r="F236" s="86"/>
      <c r="G236" s="86"/>
      <c r="H236" s="86"/>
    </row>
    <row r="237" spans="6:8" s="6" customFormat="1" ht="34.5" x14ac:dyDescent="0.45">
      <c r="F237" s="86"/>
      <c r="G237" s="86"/>
      <c r="H237" s="86"/>
    </row>
    <row r="238" spans="6:8" s="6" customFormat="1" ht="34.5" x14ac:dyDescent="0.45">
      <c r="F238" s="86"/>
      <c r="G238" s="86"/>
      <c r="H238" s="86"/>
    </row>
    <row r="239" spans="6:8" s="6" customFormat="1" ht="34.5" x14ac:dyDescent="0.45">
      <c r="F239" s="86"/>
      <c r="G239" s="86"/>
      <c r="H239" s="86"/>
    </row>
    <row r="240" spans="6:8" s="6" customFormat="1" ht="34.5" x14ac:dyDescent="0.45">
      <c r="F240" s="86"/>
      <c r="G240" s="86"/>
      <c r="H240" s="86"/>
    </row>
    <row r="241" spans="6:8" s="6" customFormat="1" ht="34.5" x14ac:dyDescent="0.45">
      <c r="F241" s="86"/>
      <c r="G241" s="86"/>
      <c r="H241" s="86"/>
    </row>
    <row r="242" spans="6:8" s="6" customFormat="1" ht="34.5" x14ac:dyDescent="0.45">
      <c r="F242" s="86"/>
      <c r="G242" s="86"/>
      <c r="H242" s="86"/>
    </row>
    <row r="243" spans="6:8" s="6" customFormat="1" ht="34.5" x14ac:dyDescent="0.45">
      <c r="F243" s="86"/>
      <c r="G243" s="86"/>
      <c r="H243" s="86"/>
    </row>
    <row r="244" spans="6:8" s="6" customFormat="1" ht="34.5" x14ac:dyDescent="0.45">
      <c r="F244" s="86"/>
      <c r="G244" s="86"/>
      <c r="H244" s="86"/>
    </row>
    <row r="245" spans="6:8" s="6" customFormat="1" ht="34.5" x14ac:dyDescent="0.45">
      <c r="F245" s="86"/>
      <c r="G245" s="86"/>
      <c r="H245" s="86"/>
    </row>
    <row r="246" spans="6:8" s="6" customFormat="1" ht="34.5" x14ac:dyDescent="0.45">
      <c r="F246" s="86"/>
      <c r="G246" s="86"/>
      <c r="H246" s="86"/>
    </row>
    <row r="247" spans="6:8" s="6" customFormat="1" ht="34.5" x14ac:dyDescent="0.45">
      <c r="F247" s="86"/>
      <c r="G247" s="86"/>
      <c r="H247" s="86"/>
    </row>
    <row r="248" spans="6:8" s="6" customFormat="1" ht="34.5" x14ac:dyDescent="0.45">
      <c r="F248" s="86"/>
      <c r="G248" s="86"/>
      <c r="H248" s="86"/>
    </row>
    <row r="249" spans="6:8" s="6" customFormat="1" ht="34.5" x14ac:dyDescent="0.45">
      <c r="F249" s="86"/>
      <c r="G249" s="86"/>
      <c r="H249" s="86"/>
    </row>
    <row r="250" spans="6:8" s="6" customFormat="1" ht="34.5" x14ac:dyDescent="0.45">
      <c r="F250" s="86"/>
      <c r="G250" s="86"/>
      <c r="H250" s="86"/>
    </row>
    <row r="251" spans="6:8" s="6" customFormat="1" ht="34.5" x14ac:dyDescent="0.45">
      <c r="F251" s="86"/>
      <c r="G251" s="86"/>
      <c r="H251" s="86"/>
    </row>
    <row r="252" spans="6:8" s="6" customFormat="1" ht="34.5" x14ac:dyDescent="0.45">
      <c r="F252" s="86"/>
      <c r="G252" s="86"/>
      <c r="H252" s="86"/>
    </row>
    <row r="253" spans="6:8" s="6" customFormat="1" ht="34.5" x14ac:dyDescent="0.45">
      <c r="F253" s="86"/>
      <c r="G253" s="86"/>
      <c r="H253" s="86"/>
    </row>
    <row r="254" spans="6:8" s="6" customFormat="1" ht="34.5" x14ac:dyDescent="0.45">
      <c r="F254" s="86"/>
      <c r="G254" s="86"/>
      <c r="H254" s="86"/>
    </row>
    <row r="255" spans="6:8" s="6" customFormat="1" ht="34.5" x14ac:dyDescent="0.45">
      <c r="F255" s="86"/>
      <c r="G255" s="86"/>
      <c r="H255" s="86"/>
    </row>
    <row r="256" spans="6:8" s="6" customFormat="1" ht="34.5" x14ac:dyDescent="0.45">
      <c r="F256" s="86"/>
      <c r="G256" s="86"/>
      <c r="H256" s="86"/>
    </row>
    <row r="257" spans="6:8" s="6" customFormat="1" ht="34.5" x14ac:dyDescent="0.45">
      <c r="F257" s="86"/>
      <c r="G257" s="86"/>
      <c r="H257" s="86"/>
    </row>
    <row r="258" spans="6:8" s="6" customFormat="1" ht="34.5" x14ac:dyDescent="0.45">
      <c r="F258" s="86"/>
      <c r="G258" s="86"/>
      <c r="H258" s="86"/>
    </row>
    <row r="259" spans="6:8" s="6" customFormat="1" ht="34.5" x14ac:dyDescent="0.45">
      <c r="F259" s="86"/>
      <c r="G259" s="86"/>
      <c r="H259" s="86"/>
    </row>
    <row r="260" spans="6:8" s="6" customFormat="1" ht="34.5" x14ac:dyDescent="0.45">
      <c r="F260" s="86"/>
      <c r="G260" s="86"/>
      <c r="H260" s="86"/>
    </row>
    <row r="261" spans="6:8" s="6" customFormat="1" ht="34.5" x14ac:dyDescent="0.45">
      <c r="F261" s="86"/>
      <c r="G261" s="86"/>
      <c r="H261" s="86"/>
    </row>
    <row r="262" spans="6:8" s="6" customFormat="1" ht="34.5" x14ac:dyDescent="0.45">
      <c r="F262" s="86"/>
      <c r="G262" s="86"/>
      <c r="H262" s="86"/>
    </row>
    <row r="263" spans="6:8" s="6" customFormat="1" ht="34.5" x14ac:dyDescent="0.45">
      <c r="F263" s="86"/>
      <c r="G263" s="86"/>
      <c r="H263" s="86"/>
    </row>
    <row r="264" spans="6:8" s="6" customFormat="1" ht="34.5" x14ac:dyDescent="0.45">
      <c r="F264" s="86"/>
      <c r="G264" s="86"/>
      <c r="H264" s="86"/>
    </row>
    <row r="265" spans="6:8" s="6" customFormat="1" ht="34.5" x14ac:dyDescent="0.45">
      <c r="F265" s="86"/>
      <c r="G265" s="86"/>
      <c r="H265" s="86"/>
    </row>
    <row r="266" spans="6:8" s="6" customFormat="1" ht="34.5" x14ac:dyDescent="0.45">
      <c r="F266" s="86"/>
      <c r="G266" s="86"/>
      <c r="H266" s="86"/>
    </row>
    <row r="267" spans="6:8" s="6" customFormat="1" ht="34.5" x14ac:dyDescent="0.45">
      <c r="F267" s="86"/>
      <c r="G267" s="86"/>
      <c r="H267" s="86"/>
    </row>
    <row r="268" spans="6:8" s="6" customFormat="1" ht="34.5" x14ac:dyDescent="0.45">
      <c r="F268" s="86"/>
      <c r="G268" s="86"/>
      <c r="H268" s="86"/>
    </row>
    <row r="269" spans="6:8" s="6" customFormat="1" ht="34.5" x14ac:dyDescent="0.45">
      <c r="F269" s="86"/>
      <c r="G269" s="86"/>
      <c r="H269" s="86"/>
    </row>
    <row r="270" spans="6:8" s="6" customFormat="1" ht="34.5" x14ac:dyDescent="0.45">
      <c r="F270" s="86"/>
      <c r="G270" s="86"/>
      <c r="H270" s="86"/>
    </row>
    <row r="271" spans="6:8" s="6" customFormat="1" ht="34.5" x14ac:dyDescent="0.45">
      <c r="F271" s="86"/>
      <c r="G271" s="86"/>
      <c r="H271" s="86"/>
    </row>
    <row r="272" spans="6:8" s="6" customFormat="1" ht="34.5" x14ac:dyDescent="0.45">
      <c r="F272" s="86"/>
      <c r="G272" s="86"/>
      <c r="H272" s="86"/>
    </row>
    <row r="273" spans="6:8" s="6" customFormat="1" ht="34.5" x14ac:dyDescent="0.45">
      <c r="F273" s="86"/>
      <c r="G273" s="86"/>
      <c r="H273" s="86"/>
    </row>
    <row r="274" spans="6:8" s="6" customFormat="1" ht="34.5" x14ac:dyDescent="0.45">
      <c r="F274" s="86"/>
      <c r="G274" s="86"/>
      <c r="H274" s="86"/>
    </row>
    <row r="275" spans="6:8" s="6" customFormat="1" ht="34.5" x14ac:dyDescent="0.45">
      <c r="F275" s="86"/>
      <c r="G275" s="86"/>
      <c r="H275" s="86"/>
    </row>
    <row r="276" spans="6:8" s="6" customFormat="1" ht="34.5" x14ac:dyDescent="0.45">
      <c r="F276" s="86"/>
      <c r="G276" s="86"/>
      <c r="H276" s="86"/>
    </row>
    <row r="277" spans="6:8" s="6" customFormat="1" ht="34.5" x14ac:dyDescent="0.45">
      <c r="F277" s="86"/>
      <c r="G277" s="86"/>
      <c r="H277" s="86"/>
    </row>
    <row r="278" spans="6:8" s="6" customFormat="1" ht="34.5" x14ac:dyDescent="0.45">
      <c r="F278" s="86"/>
      <c r="G278" s="86"/>
      <c r="H278" s="86"/>
    </row>
    <row r="279" spans="6:8" s="6" customFormat="1" ht="34.5" x14ac:dyDescent="0.45">
      <c r="F279" s="86"/>
      <c r="G279" s="86"/>
      <c r="H279" s="86"/>
    </row>
    <row r="280" spans="6:8" s="6" customFormat="1" ht="34.5" x14ac:dyDescent="0.45">
      <c r="F280" s="86"/>
      <c r="G280" s="86"/>
      <c r="H280" s="86"/>
    </row>
    <row r="281" spans="6:8" s="6" customFormat="1" ht="34.5" x14ac:dyDescent="0.45">
      <c r="F281" s="86"/>
      <c r="G281" s="86"/>
      <c r="H281" s="86"/>
    </row>
    <row r="282" spans="6:8" s="6" customFormat="1" ht="34.5" x14ac:dyDescent="0.45">
      <c r="F282" s="86"/>
      <c r="G282" s="86"/>
      <c r="H282" s="86"/>
    </row>
    <row r="283" spans="6:8" s="6" customFormat="1" ht="34.5" x14ac:dyDescent="0.45">
      <c r="F283" s="86"/>
      <c r="G283" s="86"/>
      <c r="H283" s="86"/>
    </row>
    <row r="284" spans="6:8" s="6" customFormat="1" ht="34.5" x14ac:dyDescent="0.45">
      <c r="F284" s="86"/>
      <c r="G284" s="86"/>
      <c r="H284" s="86"/>
    </row>
    <row r="285" spans="6:8" s="6" customFormat="1" ht="34.5" x14ac:dyDescent="0.45">
      <c r="F285" s="86"/>
      <c r="G285" s="86"/>
      <c r="H285" s="86"/>
    </row>
    <row r="286" spans="6:8" s="6" customFormat="1" ht="34.5" x14ac:dyDescent="0.45">
      <c r="F286" s="86"/>
      <c r="G286" s="86"/>
      <c r="H286" s="86"/>
    </row>
    <row r="287" spans="6:8" s="6" customFormat="1" ht="34.5" x14ac:dyDescent="0.45">
      <c r="F287" s="86"/>
      <c r="G287" s="86"/>
      <c r="H287" s="86"/>
    </row>
    <row r="288" spans="6:8" s="6" customFormat="1" ht="34.5" x14ac:dyDescent="0.45">
      <c r="F288" s="86"/>
      <c r="G288" s="86"/>
      <c r="H288" s="86"/>
    </row>
    <row r="289" spans="6:8" s="6" customFormat="1" ht="34.5" x14ac:dyDescent="0.45">
      <c r="F289" s="86"/>
      <c r="G289" s="86"/>
      <c r="H289" s="86"/>
    </row>
    <row r="290" spans="6:8" s="6" customFormat="1" ht="34.5" x14ac:dyDescent="0.45">
      <c r="F290" s="86"/>
      <c r="G290" s="86"/>
      <c r="H290" s="86"/>
    </row>
    <row r="291" spans="6:8" s="6" customFormat="1" ht="34.5" x14ac:dyDescent="0.45">
      <c r="F291" s="86"/>
      <c r="G291" s="86"/>
      <c r="H291" s="86"/>
    </row>
    <row r="292" spans="6:8" s="6" customFormat="1" ht="34.5" x14ac:dyDescent="0.45">
      <c r="F292" s="86"/>
      <c r="G292" s="86"/>
      <c r="H292" s="86"/>
    </row>
    <row r="293" spans="6:8" s="6" customFormat="1" ht="34.5" x14ac:dyDescent="0.45">
      <c r="F293" s="86"/>
      <c r="G293" s="86"/>
      <c r="H293" s="86"/>
    </row>
    <row r="294" spans="6:8" s="6" customFormat="1" ht="34.5" x14ac:dyDescent="0.45">
      <c r="F294" s="86"/>
      <c r="G294" s="86"/>
      <c r="H294" s="86"/>
    </row>
    <row r="295" spans="6:8" s="6" customFormat="1" ht="34.5" x14ac:dyDescent="0.45">
      <c r="F295" s="86"/>
      <c r="G295" s="86"/>
      <c r="H295" s="86"/>
    </row>
    <row r="296" spans="6:8" s="6" customFormat="1" ht="34.5" x14ac:dyDescent="0.45">
      <c r="F296" s="86"/>
      <c r="G296" s="86"/>
      <c r="H296" s="86"/>
    </row>
    <row r="297" spans="6:8" s="6" customFormat="1" ht="34.5" x14ac:dyDescent="0.45">
      <c r="F297" s="86"/>
      <c r="G297" s="86"/>
      <c r="H297" s="86"/>
    </row>
    <row r="298" spans="6:8" s="6" customFormat="1" ht="34.5" x14ac:dyDescent="0.45">
      <c r="F298" s="86"/>
      <c r="G298" s="86"/>
      <c r="H298" s="86"/>
    </row>
    <row r="299" spans="6:8" s="6" customFormat="1" ht="34.5" x14ac:dyDescent="0.45">
      <c r="F299" s="86"/>
      <c r="G299" s="86"/>
      <c r="H299" s="86"/>
    </row>
    <row r="300" spans="6:8" s="6" customFormat="1" ht="34.5" x14ac:dyDescent="0.45">
      <c r="F300" s="86"/>
      <c r="G300" s="86"/>
      <c r="H300" s="86"/>
    </row>
    <row r="301" spans="6:8" s="6" customFormat="1" ht="34.5" x14ac:dyDescent="0.45">
      <c r="F301" s="86"/>
      <c r="G301" s="86"/>
      <c r="H301" s="86"/>
    </row>
    <row r="302" spans="6:8" s="6" customFormat="1" ht="34.5" x14ac:dyDescent="0.45">
      <c r="F302" s="86"/>
      <c r="G302" s="86"/>
      <c r="H302" s="86"/>
    </row>
    <row r="303" spans="6:8" s="6" customFormat="1" ht="34.5" x14ac:dyDescent="0.45">
      <c r="F303" s="86"/>
      <c r="G303" s="86"/>
      <c r="H303" s="86"/>
    </row>
    <row r="304" spans="6:8" s="6" customFormat="1" ht="34.5" x14ac:dyDescent="0.45">
      <c r="F304" s="86"/>
      <c r="G304" s="86"/>
      <c r="H304" s="86"/>
    </row>
    <row r="305" spans="6:8" s="6" customFormat="1" ht="34.5" x14ac:dyDescent="0.45">
      <c r="F305" s="86"/>
      <c r="G305" s="86"/>
      <c r="H305" s="86"/>
    </row>
    <row r="306" spans="6:8" s="6" customFormat="1" ht="34.5" x14ac:dyDescent="0.45">
      <c r="F306" s="86"/>
      <c r="G306" s="86"/>
      <c r="H306" s="86"/>
    </row>
    <row r="307" spans="6:8" s="6" customFormat="1" ht="34.5" x14ac:dyDescent="0.45">
      <c r="F307" s="86"/>
      <c r="G307" s="86"/>
      <c r="H307" s="86"/>
    </row>
    <row r="308" spans="6:8" s="6" customFormat="1" ht="34.5" x14ac:dyDescent="0.45">
      <c r="F308" s="86"/>
      <c r="G308" s="86"/>
      <c r="H308" s="86"/>
    </row>
    <row r="309" spans="6:8" s="6" customFormat="1" ht="34.5" x14ac:dyDescent="0.45">
      <c r="F309" s="86"/>
      <c r="G309" s="86"/>
      <c r="H309" s="86"/>
    </row>
    <row r="310" spans="6:8" s="6" customFormat="1" ht="34.5" x14ac:dyDescent="0.45">
      <c r="F310" s="86"/>
      <c r="G310" s="86"/>
      <c r="H310" s="86"/>
    </row>
    <row r="311" spans="6:8" s="6" customFormat="1" ht="34.5" x14ac:dyDescent="0.45">
      <c r="F311" s="86"/>
      <c r="G311" s="86"/>
      <c r="H311" s="86"/>
    </row>
    <row r="312" spans="6:8" s="6" customFormat="1" ht="34.5" x14ac:dyDescent="0.45">
      <c r="F312" s="86"/>
      <c r="G312" s="86"/>
      <c r="H312" s="86"/>
    </row>
    <row r="313" spans="6:8" s="6" customFormat="1" ht="34.5" x14ac:dyDescent="0.45">
      <c r="F313" s="86"/>
      <c r="G313" s="86"/>
      <c r="H313" s="86"/>
    </row>
    <row r="314" spans="6:8" s="6" customFormat="1" ht="34.5" x14ac:dyDescent="0.45">
      <c r="F314" s="86"/>
      <c r="G314" s="86"/>
      <c r="H314" s="86"/>
    </row>
    <row r="315" spans="6:8" s="6" customFormat="1" ht="34.5" x14ac:dyDescent="0.45">
      <c r="F315" s="86"/>
      <c r="G315" s="86"/>
      <c r="H315" s="86"/>
    </row>
    <row r="316" spans="6:8" s="6" customFormat="1" ht="34.5" x14ac:dyDescent="0.45">
      <c r="F316" s="86"/>
      <c r="G316" s="86"/>
      <c r="H316" s="86"/>
    </row>
    <row r="317" spans="6:8" s="6" customFormat="1" ht="34.5" x14ac:dyDescent="0.45">
      <c r="F317" s="86"/>
      <c r="G317" s="86"/>
      <c r="H317" s="86"/>
    </row>
    <row r="318" spans="6:8" s="6" customFormat="1" ht="34.5" x14ac:dyDescent="0.45">
      <c r="F318" s="86"/>
      <c r="G318" s="86"/>
      <c r="H318" s="86"/>
    </row>
    <row r="319" spans="6:8" s="6" customFormat="1" ht="34.5" x14ac:dyDescent="0.45">
      <c r="F319" s="86"/>
      <c r="G319" s="86"/>
      <c r="H319" s="86"/>
    </row>
    <row r="320" spans="6:8" s="6" customFormat="1" ht="34.5" x14ac:dyDescent="0.45">
      <c r="F320" s="86"/>
      <c r="G320" s="86"/>
      <c r="H320" s="86"/>
    </row>
    <row r="321" spans="6:8" s="6" customFormat="1" ht="34.5" x14ac:dyDescent="0.45">
      <c r="F321" s="86"/>
      <c r="G321" s="86"/>
      <c r="H321" s="86"/>
    </row>
    <row r="322" spans="6:8" s="6" customFormat="1" ht="34.5" x14ac:dyDescent="0.45">
      <c r="F322" s="86"/>
      <c r="G322" s="86"/>
      <c r="H322" s="86"/>
    </row>
    <row r="323" spans="6:8" s="6" customFormat="1" ht="34.5" x14ac:dyDescent="0.45">
      <c r="F323" s="86"/>
      <c r="G323" s="86"/>
      <c r="H323" s="86"/>
    </row>
    <row r="324" spans="6:8" s="6" customFormat="1" ht="34.5" x14ac:dyDescent="0.45">
      <c r="F324" s="86"/>
      <c r="G324" s="86"/>
      <c r="H324" s="86"/>
    </row>
    <row r="325" spans="6:8" s="6" customFormat="1" ht="34.5" x14ac:dyDescent="0.45">
      <c r="F325" s="86"/>
      <c r="G325" s="86"/>
      <c r="H325" s="86"/>
    </row>
    <row r="326" spans="6:8" s="6" customFormat="1" ht="34.5" x14ac:dyDescent="0.45">
      <c r="F326" s="86"/>
      <c r="G326" s="86"/>
      <c r="H326" s="86"/>
    </row>
    <row r="327" spans="6:8" s="6" customFormat="1" ht="34.5" x14ac:dyDescent="0.45">
      <c r="F327" s="86"/>
      <c r="G327" s="86"/>
      <c r="H327" s="86"/>
    </row>
    <row r="328" spans="6:8" s="6" customFormat="1" ht="34.5" x14ac:dyDescent="0.45">
      <c r="F328" s="86"/>
      <c r="G328" s="86"/>
      <c r="H328" s="86"/>
    </row>
    <row r="329" spans="6:8" s="6" customFormat="1" ht="34.5" x14ac:dyDescent="0.45">
      <c r="F329" s="86"/>
      <c r="G329" s="86"/>
      <c r="H329" s="86"/>
    </row>
    <row r="330" spans="6:8" s="6" customFormat="1" ht="34.5" x14ac:dyDescent="0.45">
      <c r="F330" s="86"/>
      <c r="G330" s="86"/>
      <c r="H330" s="86"/>
    </row>
    <row r="331" spans="6:8" s="6" customFormat="1" ht="34.5" x14ac:dyDescent="0.45">
      <c r="F331" s="86"/>
      <c r="G331" s="86"/>
      <c r="H331" s="86"/>
    </row>
    <row r="332" spans="6:8" s="6" customFormat="1" ht="34.5" x14ac:dyDescent="0.45">
      <c r="F332" s="86"/>
      <c r="G332" s="86"/>
      <c r="H332" s="86"/>
    </row>
    <row r="333" spans="6:8" s="6" customFormat="1" ht="34.5" x14ac:dyDescent="0.45">
      <c r="F333" s="86"/>
      <c r="G333" s="86"/>
      <c r="H333" s="86"/>
    </row>
    <row r="334" spans="6:8" s="6" customFormat="1" ht="34.5" x14ac:dyDescent="0.45">
      <c r="F334" s="86"/>
      <c r="G334" s="86"/>
      <c r="H334" s="86"/>
    </row>
    <row r="335" spans="6:8" s="6" customFormat="1" ht="34.5" x14ac:dyDescent="0.45">
      <c r="F335" s="86"/>
      <c r="G335" s="86"/>
      <c r="H335" s="86"/>
    </row>
    <row r="336" spans="6:8" s="6" customFormat="1" ht="34.5" x14ac:dyDescent="0.45">
      <c r="F336" s="86"/>
      <c r="G336" s="86"/>
      <c r="H336" s="86"/>
    </row>
    <row r="337" spans="6:8" s="6" customFormat="1" ht="34.5" x14ac:dyDescent="0.45">
      <c r="F337" s="86"/>
      <c r="G337" s="86"/>
      <c r="H337" s="86"/>
    </row>
    <row r="338" spans="6:8" s="6" customFormat="1" ht="34.5" x14ac:dyDescent="0.45">
      <c r="F338" s="86"/>
      <c r="G338" s="86"/>
      <c r="H338" s="86"/>
    </row>
    <row r="339" spans="6:8" s="6" customFormat="1" ht="34.5" x14ac:dyDescent="0.45">
      <c r="F339" s="86"/>
      <c r="G339" s="86"/>
      <c r="H339" s="86"/>
    </row>
    <row r="340" spans="6:8" s="6" customFormat="1" ht="34.5" x14ac:dyDescent="0.45">
      <c r="F340" s="86"/>
      <c r="G340" s="86"/>
      <c r="H340" s="86"/>
    </row>
    <row r="341" spans="6:8" s="6" customFormat="1" ht="34.5" x14ac:dyDescent="0.45">
      <c r="F341" s="86"/>
      <c r="G341" s="86"/>
      <c r="H341" s="86"/>
    </row>
    <row r="342" spans="6:8" s="6" customFormat="1" ht="34.5" x14ac:dyDescent="0.45">
      <c r="F342" s="86"/>
      <c r="G342" s="86"/>
      <c r="H342" s="86"/>
    </row>
    <row r="343" spans="6:8" s="6" customFormat="1" ht="34.5" x14ac:dyDescent="0.45">
      <c r="F343" s="86"/>
      <c r="G343" s="86"/>
      <c r="H343" s="86"/>
    </row>
    <row r="344" spans="6:8" s="6" customFormat="1" ht="34.5" x14ac:dyDescent="0.45">
      <c r="F344" s="86"/>
      <c r="G344" s="86"/>
      <c r="H344" s="86"/>
    </row>
    <row r="345" spans="6:8" s="6" customFormat="1" ht="34.5" x14ac:dyDescent="0.45">
      <c r="F345" s="86"/>
      <c r="G345" s="86"/>
      <c r="H345" s="86"/>
    </row>
    <row r="346" spans="6:8" s="6" customFormat="1" ht="34.5" x14ac:dyDescent="0.45">
      <c r="F346" s="86"/>
      <c r="G346" s="86"/>
      <c r="H346" s="86"/>
    </row>
    <row r="347" spans="6:8" s="6" customFormat="1" ht="34.5" x14ac:dyDescent="0.45">
      <c r="F347" s="86"/>
      <c r="G347" s="86"/>
      <c r="H347" s="86"/>
    </row>
    <row r="348" spans="6:8" s="6" customFormat="1" ht="34.5" x14ac:dyDescent="0.45">
      <c r="F348" s="86"/>
      <c r="G348" s="86"/>
      <c r="H348" s="86"/>
    </row>
    <row r="349" spans="6:8" s="6" customFormat="1" ht="34.5" x14ac:dyDescent="0.45">
      <c r="F349" s="86"/>
      <c r="G349" s="86"/>
      <c r="H349" s="86"/>
    </row>
    <row r="350" spans="6:8" s="6" customFormat="1" ht="34.5" x14ac:dyDescent="0.45">
      <c r="F350" s="86"/>
      <c r="G350" s="86"/>
      <c r="H350" s="86"/>
    </row>
    <row r="351" spans="6:8" s="6" customFormat="1" ht="34.5" x14ac:dyDescent="0.45">
      <c r="F351" s="86"/>
      <c r="G351" s="86"/>
      <c r="H351" s="86"/>
    </row>
    <row r="352" spans="6:8" s="6" customFormat="1" ht="34.5" x14ac:dyDescent="0.45">
      <c r="F352" s="86"/>
      <c r="G352" s="86"/>
      <c r="H352" s="86"/>
    </row>
    <row r="353" spans="6:8" s="6" customFormat="1" ht="34.5" x14ac:dyDescent="0.45">
      <c r="F353" s="86"/>
      <c r="G353" s="86"/>
      <c r="H353" s="86"/>
    </row>
    <row r="354" spans="6:8" s="6" customFormat="1" ht="34.5" x14ac:dyDescent="0.45">
      <c r="F354" s="86"/>
      <c r="G354" s="86"/>
      <c r="H354" s="86"/>
    </row>
    <row r="355" spans="6:8" s="6" customFormat="1" ht="34.5" x14ac:dyDescent="0.45">
      <c r="F355" s="86"/>
      <c r="G355" s="86"/>
      <c r="H355" s="86"/>
    </row>
    <row r="356" spans="6:8" s="6" customFormat="1" ht="34.5" x14ac:dyDescent="0.45">
      <c r="F356" s="86"/>
      <c r="G356" s="86"/>
      <c r="H356" s="86"/>
    </row>
    <row r="357" spans="6:8" s="6" customFormat="1" ht="34.5" x14ac:dyDescent="0.45">
      <c r="F357" s="86"/>
      <c r="G357" s="86"/>
      <c r="H357" s="86"/>
    </row>
    <row r="358" spans="6:8" s="6" customFormat="1" ht="34.5" x14ac:dyDescent="0.45">
      <c r="F358" s="86"/>
      <c r="G358" s="86"/>
      <c r="H358" s="86"/>
    </row>
    <row r="359" spans="6:8" s="6" customFormat="1" ht="34.5" x14ac:dyDescent="0.45">
      <c r="F359" s="86"/>
      <c r="G359" s="86"/>
      <c r="H359" s="86"/>
    </row>
    <row r="360" spans="6:8" s="6" customFormat="1" ht="34.5" x14ac:dyDescent="0.45">
      <c r="F360" s="86"/>
      <c r="G360" s="86"/>
      <c r="H360" s="86"/>
    </row>
    <row r="361" spans="6:8" s="6" customFormat="1" ht="34.5" x14ac:dyDescent="0.45">
      <c r="F361" s="86"/>
      <c r="G361" s="86"/>
      <c r="H361" s="86"/>
    </row>
    <row r="362" spans="6:8" s="6" customFormat="1" ht="34.5" x14ac:dyDescent="0.45">
      <c r="F362" s="86"/>
      <c r="G362" s="86"/>
      <c r="H362" s="86"/>
    </row>
    <row r="363" spans="6:8" s="6" customFormat="1" ht="34.5" x14ac:dyDescent="0.45">
      <c r="F363" s="86"/>
      <c r="G363" s="86"/>
      <c r="H363" s="86"/>
    </row>
    <row r="364" spans="6:8" s="6" customFormat="1" ht="34.5" x14ac:dyDescent="0.45">
      <c r="F364" s="86"/>
      <c r="G364" s="86"/>
      <c r="H364" s="86"/>
    </row>
    <row r="365" spans="6:8" s="6" customFormat="1" ht="34.5" x14ac:dyDescent="0.45">
      <c r="F365" s="86"/>
      <c r="G365" s="86"/>
      <c r="H365" s="86"/>
    </row>
    <row r="366" spans="6:8" s="6" customFormat="1" ht="34.5" x14ac:dyDescent="0.45">
      <c r="F366" s="86"/>
      <c r="G366" s="86"/>
      <c r="H366" s="86"/>
    </row>
    <row r="367" spans="6:8" s="6" customFormat="1" ht="34.5" x14ac:dyDescent="0.45">
      <c r="F367" s="86"/>
      <c r="G367" s="86"/>
      <c r="H367" s="86"/>
    </row>
    <row r="368" spans="6:8" s="6" customFormat="1" ht="34.5" x14ac:dyDescent="0.45">
      <c r="F368" s="86"/>
      <c r="G368" s="86"/>
      <c r="H368" s="86"/>
    </row>
    <row r="369" spans="6:8" s="6" customFormat="1" ht="34.5" x14ac:dyDescent="0.45">
      <c r="F369" s="86"/>
      <c r="G369" s="86"/>
      <c r="H369" s="86"/>
    </row>
    <row r="370" spans="6:8" s="6" customFormat="1" ht="34.5" x14ac:dyDescent="0.45">
      <c r="F370" s="86"/>
      <c r="G370" s="86"/>
      <c r="H370" s="86"/>
    </row>
    <row r="371" spans="6:8" s="6" customFormat="1" ht="34.5" x14ac:dyDescent="0.45">
      <c r="F371" s="86"/>
      <c r="G371" s="86"/>
      <c r="H371" s="86"/>
    </row>
    <row r="372" spans="6:8" s="6" customFormat="1" ht="34.5" x14ac:dyDescent="0.45">
      <c r="F372" s="86"/>
      <c r="G372" s="86"/>
      <c r="H372" s="86"/>
    </row>
    <row r="373" spans="6:8" s="6" customFormat="1" ht="34.5" x14ac:dyDescent="0.45">
      <c r="F373" s="86"/>
      <c r="G373" s="86"/>
      <c r="H373" s="86"/>
    </row>
    <row r="374" spans="6:8" s="6" customFormat="1" ht="34.5" x14ac:dyDescent="0.45">
      <c r="F374" s="86"/>
      <c r="G374" s="86"/>
      <c r="H374" s="86"/>
    </row>
    <row r="375" spans="6:8" s="6" customFormat="1" ht="34.5" x14ac:dyDescent="0.45">
      <c r="F375" s="86"/>
      <c r="G375" s="86"/>
      <c r="H375" s="86"/>
    </row>
    <row r="376" spans="6:8" s="6" customFormat="1" ht="34.5" x14ac:dyDescent="0.45">
      <c r="F376" s="86"/>
      <c r="G376" s="86"/>
      <c r="H376" s="86"/>
    </row>
    <row r="377" spans="6:8" s="6" customFormat="1" ht="34.5" x14ac:dyDescent="0.45">
      <c r="F377" s="86"/>
      <c r="G377" s="86"/>
      <c r="H377" s="86"/>
    </row>
    <row r="378" spans="6:8" s="6" customFormat="1" ht="34.5" x14ac:dyDescent="0.45">
      <c r="F378" s="86"/>
      <c r="G378" s="86"/>
      <c r="H378" s="86"/>
    </row>
    <row r="379" spans="6:8" s="6" customFormat="1" ht="34.5" x14ac:dyDescent="0.45">
      <c r="F379" s="86"/>
      <c r="G379" s="86"/>
      <c r="H379" s="86"/>
    </row>
    <row r="380" spans="6:8" s="6" customFormat="1" ht="34.5" x14ac:dyDescent="0.45">
      <c r="F380" s="86"/>
      <c r="G380" s="86"/>
      <c r="H380" s="86"/>
    </row>
    <row r="381" spans="6:8" s="6" customFormat="1" ht="34.5" x14ac:dyDescent="0.45">
      <c r="F381" s="86"/>
      <c r="G381" s="86"/>
      <c r="H381" s="86"/>
    </row>
    <row r="382" spans="6:8" s="6" customFormat="1" ht="34.5" x14ac:dyDescent="0.45">
      <c r="F382" s="86"/>
      <c r="G382" s="86"/>
      <c r="H382" s="86"/>
    </row>
    <row r="383" spans="6:8" s="6" customFormat="1" ht="34.5" x14ac:dyDescent="0.45">
      <c r="F383" s="86"/>
      <c r="G383" s="86"/>
      <c r="H383" s="86"/>
    </row>
    <row r="384" spans="6:8" s="6" customFormat="1" ht="34.5" x14ac:dyDescent="0.45">
      <c r="F384" s="86"/>
      <c r="G384" s="86"/>
      <c r="H384" s="86"/>
    </row>
    <row r="385" spans="6:8" s="6" customFormat="1" ht="34.5" x14ac:dyDescent="0.45">
      <c r="F385" s="86"/>
      <c r="G385" s="86"/>
      <c r="H385" s="86"/>
    </row>
    <row r="386" spans="6:8" s="6" customFormat="1" ht="34.5" x14ac:dyDescent="0.45">
      <c r="F386" s="86"/>
      <c r="G386" s="86"/>
      <c r="H386" s="86"/>
    </row>
    <row r="387" spans="6:8" s="6" customFormat="1" ht="34.5" x14ac:dyDescent="0.45">
      <c r="F387" s="86"/>
      <c r="G387" s="86"/>
      <c r="H387" s="86"/>
    </row>
    <row r="388" spans="6:8" s="6" customFormat="1" ht="34.5" x14ac:dyDescent="0.45">
      <c r="F388" s="86"/>
      <c r="G388" s="86"/>
      <c r="H388" s="86"/>
    </row>
    <row r="389" spans="6:8" s="6" customFormat="1" ht="34.5" x14ac:dyDescent="0.45">
      <c r="F389" s="86"/>
      <c r="G389" s="86"/>
      <c r="H389" s="86"/>
    </row>
    <row r="390" spans="6:8" s="6" customFormat="1" ht="34.5" x14ac:dyDescent="0.45">
      <c r="F390" s="86"/>
      <c r="G390" s="86"/>
      <c r="H390" s="86"/>
    </row>
    <row r="391" spans="6:8" s="6" customFormat="1" ht="34.5" x14ac:dyDescent="0.45">
      <c r="F391" s="86"/>
      <c r="G391" s="86"/>
      <c r="H391" s="86"/>
    </row>
    <row r="392" spans="6:8" s="6" customFormat="1" ht="34.5" x14ac:dyDescent="0.45">
      <c r="F392" s="86"/>
      <c r="G392" s="86"/>
      <c r="H392" s="86"/>
    </row>
    <row r="393" spans="6:8" s="6" customFormat="1" ht="34.5" x14ac:dyDescent="0.45">
      <c r="F393" s="86"/>
      <c r="G393" s="86"/>
      <c r="H393" s="86"/>
    </row>
    <row r="394" spans="6:8" s="6" customFormat="1" ht="34.5" x14ac:dyDescent="0.45">
      <c r="F394" s="86"/>
      <c r="G394" s="86"/>
      <c r="H394" s="86"/>
    </row>
    <row r="395" spans="6:8" s="6" customFormat="1" ht="34.5" x14ac:dyDescent="0.45">
      <c r="F395" s="86"/>
      <c r="G395" s="86"/>
      <c r="H395" s="86"/>
    </row>
    <row r="396" spans="6:8" s="6" customFormat="1" ht="34.5" x14ac:dyDescent="0.45">
      <c r="F396" s="86"/>
      <c r="G396" s="86"/>
      <c r="H396" s="86"/>
    </row>
    <row r="397" spans="6:8" s="6" customFormat="1" ht="34.5" x14ac:dyDescent="0.45">
      <c r="F397" s="86"/>
      <c r="G397" s="86"/>
      <c r="H397" s="86"/>
    </row>
    <row r="398" spans="6:8" s="6" customFormat="1" ht="34.5" x14ac:dyDescent="0.45">
      <c r="F398" s="86"/>
      <c r="G398" s="86"/>
      <c r="H398" s="86"/>
    </row>
    <row r="399" spans="6:8" s="6" customFormat="1" ht="34.5" x14ac:dyDescent="0.45">
      <c r="F399" s="86"/>
      <c r="G399" s="86"/>
      <c r="H399" s="86"/>
    </row>
    <row r="400" spans="6:8" s="6" customFormat="1" ht="34.5" x14ac:dyDescent="0.45">
      <c r="F400" s="86"/>
      <c r="G400" s="86"/>
      <c r="H400" s="86"/>
    </row>
    <row r="401" spans="6:8" s="6" customFormat="1" ht="34.5" x14ac:dyDescent="0.45">
      <c r="F401" s="86"/>
      <c r="G401" s="86"/>
      <c r="H401" s="86"/>
    </row>
    <row r="402" spans="6:8" s="6" customFormat="1" ht="34.5" x14ac:dyDescent="0.45">
      <c r="F402" s="86"/>
      <c r="G402" s="86"/>
      <c r="H402" s="86"/>
    </row>
    <row r="403" spans="6:8" s="6" customFormat="1" ht="34.5" x14ac:dyDescent="0.45">
      <c r="F403" s="86"/>
      <c r="G403" s="86"/>
      <c r="H403" s="86"/>
    </row>
    <row r="404" spans="6:8" s="6" customFormat="1" ht="34.5" x14ac:dyDescent="0.45">
      <c r="F404" s="86"/>
      <c r="G404" s="86"/>
      <c r="H404" s="86"/>
    </row>
    <row r="405" spans="6:8" s="6" customFormat="1" ht="34.5" x14ac:dyDescent="0.45">
      <c r="F405" s="86"/>
      <c r="G405" s="86"/>
      <c r="H405" s="86"/>
    </row>
    <row r="406" spans="6:8" s="6" customFormat="1" ht="34.5" x14ac:dyDescent="0.45">
      <c r="F406" s="86"/>
      <c r="G406" s="86"/>
      <c r="H406" s="86"/>
    </row>
    <row r="407" spans="6:8" s="6" customFormat="1" ht="34.5" x14ac:dyDescent="0.45">
      <c r="F407" s="86"/>
      <c r="G407" s="86"/>
      <c r="H407" s="86"/>
    </row>
    <row r="408" spans="6:8" s="6" customFormat="1" ht="34.5" x14ac:dyDescent="0.45">
      <c r="F408" s="86"/>
      <c r="G408" s="86"/>
      <c r="H408" s="86"/>
    </row>
    <row r="409" spans="6:8" s="6" customFormat="1" ht="34.5" x14ac:dyDescent="0.45">
      <c r="F409" s="86"/>
      <c r="G409" s="86"/>
      <c r="H409" s="86"/>
    </row>
    <row r="410" spans="6:8" s="6" customFormat="1" ht="34.5" x14ac:dyDescent="0.45">
      <c r="F410" s="86"/>
      <c r="G410" s="86"/>
      <c r="H410" s="86"/>
    </row>
    <row r="411" spans="6:8" s="6" customFormat="1" ht="34.5" x14ac:dyDescent="0.45">
      <c r="F411" s="86"/>
      <c r="G411" s="86"/>
      <c r="H411" s="86"/>
    </row>
    <row r="412" spans="6:8" s="6" customFormat="1" ht="34.5" x14ac:dyDescent="0.45">
      <c r="F412" s="86"/>
      <c r="G412" s="86"/>
      <c r="H412" s="86"/>
    </row>
    <row r="413" spans="6:8" s="6" customFormat="1" ht="34.5" x14ac:dyDescent="0.45">
      <c r="F413" s="86"/>
      <c r="G413" s="86"/>
      <c r="H413" s="86"/>
    </row>
    <row r="414" spans="6:8" s="6" customFormat="1" ht="34.5" x14ac:dyDescent="0.45">
      <c r="F414" s="86"/>
      <c r="G414" s="86"/>
      <c r="H414" s="86"/>
    </row>
    <row r="415" spans="6:8" s="6" customFormat="1" ht="34.5" x14ac:dyDescent="0.45">
      <c r="F415" s="86"/>
      <c r="G415" s="86"/>
      <c r="H415" s="86"/>
    </row>
    <row r="416" spans="6:8" s="6" customFormat="1" ht="34.5" x14ac:dyDescent="0.45">
      <c r="F416" s="86"/>
      <c r="G416" s="86"/>
      <c r="H416" s="86"/>
    </row>
    <row r="417" spans="6:8" s="6" customFormat="1" ht="34.5" x14ac:dyDescent="0.45">
      <c r="F417" s="86"/>
      <c r="G417" s="86"/>
      <c r="H417" s="86"/>
    </row>
    <row r="418" spans="6:8" s="6" customFormat="1" ht="34.5" x14ac:dyDescent="0.45">
      <c r="F418" s="86"/>
      <c r="G418" s="86"/>
      <c r="H418" s="86"/>
    </row>
    <row r="419" spans="6:8" s="6" customFormat="1" ht="34.5" x14ac:dyDescent="0.45">
      <c r="F419" s="86"/>
      <c r="G419" s="86"/>
      <c r="H419" s="86"/>
    </row>
    <row r="420" spans="6:8" s="6" customFormat="1" ht="34.5" x14ac:dyDescent="0.45">
      <c r="F420" s="86"/>
      <c r="G420" s="86"/>
      <c r="H420" s="86"/>
    </row>
    <row r="421" spans="6:8" s="6" customFormat="1" ht="34.5" x14ac:dyDescent="0.45">
      <c r="F421" s="86"/>
      <c r="G421" s="86"/>
      <c r="H421" s="86"/>
    </row>
    <row r="422" spans="6:8" s="6" customFormat="1" ht="34.5" x14ac:dyDescent="0.45">
      <c r="F422" s="86"/>
      <c r="G422" s="86"/>
      <c r="H422" s="86"/>
    </row>
    <row r="423" spans="6:8" s="6" customFormat="1" ht="34.5" x14ac:dyDescent="0.45">
      <c r="F423" s="86"/>
      <c r="G423" s="86"/>
      <c r="H423" s="86"/>
    </row>
    <row r="424" spans="6:8" s="6" customFormat="1" ht="34.5" x14ac:dyDescent="0.45">
      <c r="F424" s="86"/>
      <c r="G424" s="86"/>
      <c r="H424" s="86"/>
    </row>
    <row r="425" spans="6:8" s="6" customFormat="1" ht="34.5" x14ac:dyDescent="0.45">
      <c r="F425" s="86"/>
      <c r="G425" s="86"/>
      <c r="H425" s="86"/>
    </row>
    <row r="426" spans="6:8" s="6" customFormat="1" ht="34.5" x14ac:dyDescent="0.45">
      <c r="F426" s="86"/>
      <c r="G426" s="86"/>
      <c r="H426" s="86"/>
    </row>
    <row r="427" spans="6:8" s="6" customFormat="1" ht="34.5" x14ac:dyDescent="0.45">
      <c r="F427" s="86"/>
      <c r="G427" s="86"/>
      <c r="H427" s="86"/>
    </row>
    <row r="428" spans="6:8" s="6" customFormat="1" ht="34.5" x14ac:dyDescent="0.45">
      <c r="F428" s="86"/>
      <c r="G428" s="86"/>
      <c r="H428" s="86"/>
    </row>
    <row r="429" spans="6:8" s="6" customFormat="1" ht="34.5" x14ac:dyDescent="0.45">
      <c r="F429" s="86"/>
      <c r="G429" s="86"/>
      <c r="H429" s="86"/>
    </row>
    <row r="430" spans="6:8" s="6" customFormat="1" ht="34.5" x14ac:dyDescent="0.45">
      <c r="F430" s="86"/>
      <c r="G430" s="86"/>
      <c r="H430" s="86"/>
    </row>
    <row r="431" spans="6:8" s="6" customFormat="1" ht="34.5" x14ac:dyDescent="0.45">
      <c r="F431" s="86"/>
      <c r="G431" s="86"/>
      <c r="H431" s="86"/>
    </row>
    <row r="432" spans="6:8" s="6" customFormat="1" ht="34.5" x14ac:dyDescent="0.45">
      <c r="F432" s="86"/>
      <c r="G432" s="86"/>
      <c r="H432" s="86"/>
    </row>
    <row r="433" spans="6:8" s="6" customFormat="1" ht="34.5" x14ac:dyDescent="0.45">
      <c r="F433" s="86"/>
      <c r="G433" s="86"/>
      <c r="H433" s="86"/>
    </row>
    <row r="434" spans="6:8" s="6" customFormat="1" ht="34.5" x14ac:dyDescent="0.45">
      <c r="F434" s="86"/>
      <c r="G434" s="86"/>
      <c r="H434" s="86"/>
    </row>
    <row r="435" spans="6:8" s="6" customFormat="1" ht="34.5" x14ac:dyDescent="0.45">
      <c r="F435" s="86"/>
      <c r="G435" s="86"/>
      <c r="H435" s="86"/>
    </row>
    <row r="436" spans="6:8" s="6" customFormat="1" ht="34.5" x14ac:dyDescent="0.45">
      <c r="F436" s="86"/>
      <c r="G436" s="86"/>
      <c r="H436" s="86"/>
    </row>
    <row r="437" spans="6:8" s="6" customFormat="1" ht="34.5" x14ac:dyDescent="0.45">
      <c r="F437" s="86"/>
      <c r="G437" s="86"/>
      <c r="H437" s="86"/>
    </row>
    <row r="438" spans="6:8" s="6" customFormat="1" ht="34.5" x14ac:dyDescent="0.45">
      <c r="F438" s="86"/>
      <c r="G438" s="86"/>
      <c r="H438" s="86"/>
    </row>
    <row r="439" spans="6:8" s="6" customFormat="1" ht="34.5" x14ac:dyDescent="0.45">
      <c r="F439" s="86"/>
      <c r="G439" s="86"/>
      <c r="H439" s="86"/>
    </row>
    <row r="440" spans="6:8" s="6" customFormat="1" ht="34.5" x14ac:dyDescent="0.45">
      <c r="F440" s="86"/>
      <c r="G440" s="86"/>
      <c r="H440" s="86"/>
    </row>
    <row r="441" spans="6:8" s="6" customFormat="1" ht="34.5" x14ac:dyDescent="0.45">
      <c r="F441" s="86"/>
      <c r="G441" s="86"/>
      <c r="H441" s="86"/>
    </row>
    <row r="442" spans="6:8" s="6" customFormat="1" ht="34.5" x14ac:dyDescent="0.45">
      <c r="F442" s="86"/>
      <c r="G442" s="86"/>
      <c r="H442" s="86"/>
    </row>
    <row r="443" spans="6:8" s="6" customFormat="1" ht="34.5" x14ac:dyDescent="0.45">
      <c r="F443" s="86"/>
      <c r="G443" s="86"/>
      <c r="H443" s="86"/>
    </row>
    <row r="444" spans="6:8" s="6" customFormat="1" ht="34.5" x14ac:dyDescent="0.45">
      <c r="F444" s="86"/>
      <c r="G444" s="86"/>
      <c r="H444" s="86"/>
    </row>
    <row r="445" spans="6:8" s="6" customFormat="1" ht="34.5" x14ac:dyDescent="0.45">
      <c r="F445" s="86"/>
      <c r="G445" s="86"/>
      <c r="H445" s="86"/>
    </row>
    <row r="446" spans="6:8" s="6" customFormat="1" ht="34.5" x14ac:dyDescent="0.45">
      <c r="F446" s="86"/>
      <c r="G446" s="86"/>
      <c r="H446" s="86"/>
    </row>
    <row r="447" spans="6:8" s="6" customFormat="1" ht="34.5" x14ac:dyDescent="0.45">
      <c r="F447" s="86"/>
      <c r="G447" s="86"/>
      <c r="H447" s="86"/>
    </row>
    <row r="448" spans="6:8" s="6" customFormat="1" ht="34.5" x14ac:dyDescent="0.45">
      <c r="F448" s="86"/>
      <c r="G448" s="86"/>
      <c r="H448" s="86"/>
    </row>
    <row r="449" spans="6:8" s="6" customFormat="1" ht="34.5" x14ac:dyDescent="0.45">
      <c r="F449" s="86"/>
      <c r="G449" s="86"/>
      <c r="H449" s="86"/>
    </row>
    <row r="450" spans="6:8" s="6" customFormat="1" ht="34.5" x14ac:dyDescent="0.45">
      <c r="F450" s="86"/>
      <c r="G450" s="86"/>
      <c r="H450" s="86"/>
    </row>
    <row r="451" spans="6:8" s="6" customFormat="1" ht="34.5" x14ac:dyDescent="0.45">
      <c r="F451" s="86"/>
      <c r="G451" s="86"/>
      <c r="H451" s="86"/>
    </row>
    <row r="452" spans="6:8" s="6" customFormat="1" ht="34.5" x14ac:dyDescent="0.45">
      <c r="F452" s="86"/>
      <c r="G452" s="86"/>
      <c r="H452" s="86"/>
    </row>
    <row r="453" spans="6:8" s="6" customFormat="1" ht="34.5" x14ac:dyDescent="0.45">
      <c r="F453" s="86"/>
      <c r="G453" s="86"/>
      <c r="H453" s="86"/>
    </row>
    <row r="454" spans="6:8" s="6" customFormat="1" ht="34.5" x14ac:dyDescent="0.45">
      <c r="F454" s="86"/>
      <c r="G454" s="86"/>
      <c r="H454" s="86"/>
    </row>
    <row r="455" spans="6:8" s="6" customFormat="1" ht="34.5" x14ac:dyDescent="0.45">
      <c r="F455" s="86"/>
      <c r="G455" s="86"/>
      <c r="H455" s="86"/>
    </row>
    <row r="456" spans="6:8" s="6" customFormat="1" ht="34.5" x14ac:dyDescent="0.45">
      <c r="F456" s="86"/>
      <c r="G456" s="86"/>
      <c r="H456" s="86"/>
    </row>
    <row r="457" spans="6:8" s="6" customFormat="1" ht="34.5" x14ac:dyDescent="0.45">
      <c r="F457" s="86"/>
      <c r="G457" s="86"/>
      <c r="H457" s="86"/>
    </row>
    <row r="458" spans="6:8" s="6" customFormat="1" ht="34.5" x14ac:dyDescent="0.45">
      <c r="F458" s="86"/>
      <c r="G458" s="86"/>
      <c r="H458" s="86"/>
    </row>
    <row r="459" spans="6:8" s="6" customFormat="1" ht="34.5" x14ac:dyDescent="0.45">
      <c r="F459" s="86"/>
      <c r="G459" s="86"/>
      <c r="H459" s="86"/>
    </row>
    <row r="460" spans="6:8" s="6" customFormat="1" ht="34.5" x14ac:dyDescent="0.45">
      <c r="F460" s="86"/>
      <c r="G460" s="86"/>
      <c r="H460" s="86"/>
    </row>
    <row r="461" spans="6:8" s="6" customFormat="1" ht="34.5" x14ac:dyDescent="0.45">
      <c r="F461" s="86"/>
      <c r="G461" s="86"/>
      <c r="H461" s="86"/>
    </row>
    <row r="462" spans="6:8" s="6" customFormat="1" ht="34.5" x14ac:dyDescent="0.45">
      <c r="F462" s="86"/>
      <c r="G462" s="86"/>
      <c r="H462" s="86"/>
    </row>
    <row r="463" spans="6:8" s="6" customFormat="1" ht="34.5" x14ac:dyDescent="0.45">
      <c r="F463" s="86"/>
      <c r="G463" s="86"/>
      <c r="H463" s="86"/>
    </row>
    <row r="464" spans="6:8" s="6" customFormat="1" ht="34.5" x14ac:dyDescent="0.45">
      <c r="F464" s="86"/>
      <c r="G464" s="86"/>
      <c r="H464" s="86"/>
    </row>
    <row r="465" spans="6:8" s="6" customFormat="1" ht="34.5" x14ac:dyDescent="0.45">
      <c r="F465" s="86"/>
      <c r="G465" s="86"/>
      <c r="H465" s="86"/>
    </row>
    <row r="466" spans="6:8" s="6" customFormat="1" ht="34.5" x14ac:dyDescent="0.45">
      <c r="F466" s="86"/>
      <c r="G466" s="86"/>
      <c r="H466" s="86"/>
    </row>
    <row r="467" spans="6:8" s="6" customFormat="1" ht="34.5" x14ac:dyDescent="0.45">
      <c r="F467" s="86"/>
      <c r="G467" s="86"/>
      <c r="H467" s="86"/>
    </row>
    <row r="468" spans="6:8" s="6" customFormat="1" ht="34.5" x14ac:dyDescent="0.45">
      <c r="F468" s="86"/>
      <c r="G468" s="86"/>
      <c r="H468" s="86"/>
    </row>
    <row r="469" spans="6:8" s="6" customFormat="1" ht="34.5" x14ac:dyDescent="0.45">
      <c r="F469" s="86"/>
      <c r="G469" s="86"/>
      <c r="H469" s="86"/>
    </row>
    <row r="470" spans="6:8" s="6" customFormat="1" ht="34.5" x14ac:dyDescent="0.45">
      <c r="F470" s="86"/>
      <c r="G470" s="86"/>
      <c r="H470" s="86"/>
    </row>
    <row r="471" spans="6:8" s="6" customFormat="1" ht="34.5" x14ac:dyDescent="0.45">
      <c r="F471" s="86"/>
      <c r="G471" s="86"/>
      <c r="H471" s="86"/>
    </row>
    <row r="472" spans="6:8" s="6" customFormat="1" ht="34.5" x14ac:dyDescent="0.45">
      <c r="F472" s="86"/>
      <c r="G472" s="86"/>
      <c r="H472" s="86"/>
    </row>
    <row r="473" spans="6:8" s="6" customFormat="1" ht="34.5" x14ac:dyDescent="0.45">
      <c r="F473" s="86"/>
      <c r="G473" s="86"/>
      <c r="H473" s="86"/>
    </row>
    <row r="474" spans="6:8" s="6" customFormat="1" ht="34.5" x14ac:dyDescent="0.45">
      <c r="F474" s="86"/>
      <c r="G474" s="86"/>
      <c r="H474" s="86"/>
    </row>
    <row r="475" spans="6:8" s="6" customFormat="1" ht="34.5" x14ac:dyDescent="0.45">
      <c r="F475" s="86"/>
      <c r="G475" s="86"/>
      <c r="H475" s="86"/>
    </row>
    <row r="476" spans="6:8" s="6" customFormat="1" ht="34.5" x14ac:dyDescent="0.45">
      <c r="F476" s="86"/>
      <c r="G476" s="86"/>
      <c r="H476" s="86"/>
    </row>
    <row r="477" spans="6:8" s="6" customFormat="1" ht="34.5" x14ac:dyDescent="0.45">
      <c r="F477" s="86"/>
      <c r="G477" s="86"/>
      <c r="H477" s="86"/>
    </row>
    <row r="478" spans="6:8" s="6" customFormat="1" ht="34.5" x14ac:dyDescent="0.45">
      <c r="F478" s="86"/>
      <c r="G478" s="86"/>
      <c r="H478" s="86"/>
    </row>
    <row r="479" spans="6:8" s="6" customFormat="1" ht="34.5" x14ac:dyDescent="0.45">
      <c r="F479" s="86"/>
      <c r="G479" s="86"/>
      <c r="H479" s="86"/>
    </row>
    <row r="480" spans="6:8" s="6" customFormat="1" ht="34.5" x14ac:dyDescent="0.45">
      <c r="F480" s="86"/>
      <c r="G480" s="86"/>
      <c r="H480" s="86"/>
    </row>
    <row r="481" spans="6:8" s="6" customFormat="1" ht="34.5" x14ac:dyDescent="0.45">
      <c r="F481" s="86"/>
      <c r="G481" s="86"/>
      <c r="H481" s="86"/>
    </row>
    <row r="482" spans="6:8" s="6" customFormat="1" ht="34.5" x14ac:dyDescent="0.45">
      <c r="F482" s="86"/>
      <c r="G482" s="86"/>
      <c r="H482" s="86"/>
    </row>
    <row r="483" spans="6:8" s="6" customFormat="1" ht="34.5" x14ac:dyDescent="0.45">
      <c r="F483" s="86"/>
      <c r="G483" s="86"/>
      <c r="H483" s="86"/>
    </row>
    <row r="484" spans="6:8" s="6" customFormat="1" ht="34.5" x14ac:dyDescent="0.45">
      <c r="F484" s="86"/>
      <c r="G484" s="86"/>
      <c r="H484" s="86"/>
    </row>
    <row r="485" spans="6:8" s="6" customFormat="1" ht="34.5" x14ac:dyDescent="0.45">
      <c r="F485" s="86"/>
      <c r="G485" s="86"/>
      <c r="H485" s="86"/>
    </row>
    <row r="486" spans="6:8" s="6" customFormat="1" ht="34.5" x14ac:dyDescent="0.45">
      <c r="F486" s="86"/>
      <c r="G486" s="86"/>
      <c r="H486" s="86"/>
    </row>
    <row r="487" spans="6:8" s="6" customFormat="1" ht="34.5" x14ac:dyDescent="0.45">
      <c r="F487" s="86"/>
      <c r="G487" s="86"/>
      <c r="H487" s="86"/>
    </row>
    <row r="488" spans="6:8" s="6" customFormat="1" ht="34.5" x14ac:dyDescent="0.45">
      <c r="F488" s="86"/>
      <c r="G488" s="86"/>
      <c r="H488" s="86"/>
    </row>
    <row r="489" spans="6:8" s="6" customFormat="1" ht="34.5" x14ac:dyDescent="0.45">
      <c r="F489" s="86"/>
      <c r="G489" s="86"/>
      <c r="H489" s="86"/>
    </row>
    <row r="490" spans="6:8" s="6" customFormat="1" ht="34.5" x14ac:dyDescent="0.45">
      <c r="F490" s="86"/>
      <c r="G490" s="86"/>
      <c r="H490" s="86"/>
    </row>
    <row r="491" spans="6:8" s="6" customFormat="1" ht="34.5" x14ac:dyDescent="0.45">
      <c r="F491" s="86"/>
      <c r="G491" s="86"/>
      <c r="H491" s="86"/>
    </row>
    <row r="492" spans="6:8" s="6" customFormat="1" ht="34.5" x14ac:dyDescent="0.45">
      <c r="F492" s="86"/>
      <c r="G492" s="86"/>
      <c r="H492" s="86"/>
    </row>
    <row r="493" spans="6:8" s="6" customFormat="1" ht="34.5" x14ac:dyDescent="0.45">
      <c r="F493" s="86"/>
      <c r="G493" s="86"/>
      <c r="H493" s="86"/>
    </row>
    <row r="494" spans="6:8" s="6" customFormat="1" ht="34.5" x14ac:dyDescent="0.45">
      <c r="F494" s="86"/>
      <c r="G494" s="86"/>
      <c r="H494" s="86"/>
    </row>
    <row r="495" spans="6:8" s="6" customFormat="1" ht="34.5" x14ac:dyDescent="0.45">
      <c r="F495" s="86"/>
      <c r="G495" s="86"/>
      <c r="H495" s="86"/>
    </row>
    <row r="496" spans="6:8" s="6" customFormat="1" ht="34.5" x14ac:dyDescent="0.45">
      <c r="F496" s="86"/>
      <c r="G496" s="86"/>
      <c r="H496" s="86"/>
    </row>
    <row r="497" spans="6:8" s="6" customFormat="1" ht="34.5" x14ac:dyDescent="0.45">
      <c r="F497" s="86"/>
      <c r="G497" s="86"/>
      <c r="H497" s="86"/>
    </row>
    <row r="498" spans="6:8" s="6" customFormat="1" ht="34.5" x14ac:dyDescent="0.45">
      <c r="F498" s="86"/>
      <c r="G498" s="86"/>
      <c r="H498" s="86"/>
    </row>
    <row r="499" spans="6:8" s="6" customFormat="1" ht="34.5" x14ac:dyDescent="0.45">
      <c r="F499" s="86"/>
      <c r="G499" s="86"/>
      <c r="H499" s="86"/>
    </row>
    <row r="500" spans="6:8" s="6" customFormat="1" ht="34.5" x14ac:dyDescent="0.45">
      <c r="F500" s="86"/>
      <c r="G500" s="86"/>
      <c r="H500" s="86"/>
    </row>
    <row r="501" spans="6:8" s="6" customFormat="1" ht="34.5" x14ac:dyDescent="0.45">
      <c r="F501" s="86"/>
      <c r="G501" s="86"/>
      <c r="H501" s="86"/>
    </row>
    <row r="502" spans="6:8" s="6" customFormat="1" ht="34.5" x14ac:dyDescent="0.45">
      <c r="F502" s="86"/>
      <c r="G502" s="86"/>
      <c r="H502" s="86"/>
    </row>
    <row r="503" spans="6:8" s="6" customFormat="1" ht="34.5" x14ac:dyDescent="0.45">
      <c r="F503" s="86"/>
      <c r="G503" s="86"/>
      <c r="H503" s="86"/>
    </row>
    <row r="504" spans="6:8" s="6" customFormat="1" ht="34.5" x14ac:dyDescent="0.45">
      <c r="F504" s="86"/>
      <c r="G504" s="86"/>
      <c r="H504" s="86"/>
    </row>
    <row r="505" spans="6:8" s="6" customFormat="1" ht="34.5" x14ac:dyDescent="0.45">
      <c r="F505" s="86"/>
      <c r="G505" s="86"/>
      <c r="H505" s="86"/>
    </row>
    <row r="506" spans="6:8" s="6" customFormat="1" ht="34.5" x14ac:dyDescent="0.45">
      <c r="F506" s="86"/>
      <c r="G506" s="86"/>
      <c r="H506" s="86"/>
    </row>
    <row r="507" spans="6:8" s="6" customFormat="1" ht="34.5" x14ac:dyDescent="0.45">
      <c r="F507" s="86"/>
      <c r="G507" s="86"/>
      <c r="H507" s="86"/>
    </row>
    <row r="508" spans="6:8" s="6" customFormat="1" ht="34.5" x14ac:dyDescent="0.45">
      <c r="F508" s="86"/>
      <c r="G508" s="86"/>
      <c r="H508" s="86"/>
    </row>
    <row r="509" spans="6:8" s="6" customFormat="1" ht="34.5" x14ac:dyDescent="0.45">
      <c r="F509" s="86"/>
      <c r="G509" s="86"/>
      <c r="H509" s="86"/>
    </row>
    <row r="510" spans="6:8" s="6" customFormat="1" ht="34.5" x14ac:dyDescent="0.45">
      <c r="F510" s="86"/>
      <c r="G510" s="86"/>
      <c r="H510" s="86"/>
    </row>
    <row r="511" spans="6:8" s="6" customFormat="1" ht="34.5" x14ac:dyDescent="0.45">
      <c r="F511" s="86"/>
      <c r="G511" s="86"/>
      <c r="H511" s="86"/>
    </row>
    <row r="512" spans="6:8" s="6" customFormat="1" ht="34.5" x14ac:dyDescent="0.45">
      <c r="F512" s="86"/>
      <c r="G512" s="86"/>
      <c r="H512" s="86"/>
    </row>
    <row r="513" spans="6:8" s="6" customFormat="1" ht="34.5" x14ac:dyDescent="0.45">
      <c r="F513" s="86"/>
      <c r="G513" s="86"/>
      <c r="H513" s="86"/>
    </row>
    <row r="514" spans="6:8" s="6" customFormat="1" ht="34.5" x14ac:dyDescent="0.45">
      <c r="F514" s="86"/>
      <c r="G514" s="86"/>
      <c r="H514" s="86"/>
    </row>
    <row r="515" spans="6:8" s="6" customFormat="1" ht="34.5" x14ac:dyDescent="0.45">
      <c r="F515" s="86"/>
      <c r="G515" s="86"/>
      <c r="H515" s="86"/>
    </row>
    <row r="516" spans="6:8" s="6" customFormat="1" ht="34.5" x14ac:dyDescent="0.45">
      <c r="F516" s="86"/>
      <c r="G516" s="86"/>
      <c r="H516" s="86"/>
    </row>
    <row r="517" spans="6:8" s="6" customFormat="1" ht="34.5" x14ac:dyDescent="0.45">
      <c r="F517" s="86"/>
      <c r="G517" s="86"/>
      <c r="H517" s="86"/>
    </row>
    <row r="518" spans="6:8" s="6" customFormat="1" ht="34.5" x14ac:dyDescent="0.45">
      <c r="F518" s="86"/>
      <c r="G518" s="86"/>
      <c r="H518" s="86"/>
    </row>
    <row r="519" spans="6:8" s="6" customFormat="1" ht="34.5" x14ac:dyDescent="0.45">
      <c r="F519" s="86"/>
      <c r="G519" s="86"/>
      <c r="H519" s="86"/>
    </row>
    <row r="520" spans="6:8" s="6" customFormat="1" ht="34.5" x14ac:dyDescent="0.45">
      <c r="F520" s="86"/>
      <c r="G520" s="86"/>
      <c r="H520" s="86"/>
    </row>
    <row r="521" spans="6:8" s="6" customFormat="1" ht="34.5" x14ac:dyDescent="0.45">
      <c r="F521" s="86"/>
      <c r="G521" s="86"/>
      <c r="H521" s="86"/>
    </row>
    <row r="522" spans="6:8" s="6" customFormat="1" ht="34.5" x14ac:dyDescent="0.45">
      <c r="F522" s="86"/>
      <c r="G522" s="86"/>
      <c r="H522" s="86"/>
    </row>
    <row r="523" spans="6:8" s="6" customFormat="1" ht="34.5" x14ac:dyDescent="0.45">
      <c r="F523" s="86"/>
      <c r="G523" s="86"/>
      <c r="H523" s="86"/>
    </row>
    <row r="524" spans="6:8" s="6" customFormat="1" ht="34.5" x14ac:dyDescent="0.45">
      <c r="F524" s="86"/>
      <c r="G524" s="86"/>
      <c r="H524" s="86"/>
    </row>
    <row r="525" spans="6:8" s="6" customFormat="1" ht="34.5" x14ac:dyDescent="0.45">
      <c r="F525" s="86"/>
      <c r="G525" s="86"/>
      <c r="H525" s="86"/>
    </row>
    <row r="526" spans="6:8" s="6" customFormat="1" ht="34.5" x14ac:dyDescent="0.45">
      <c r="F526" s="86"/>
      <c r="G526" s="86"/>
      <c r="H526" s="86"/>
    </row>
    <row r="527" spans="6:8" s="6" customFormat="1" ht="34.5" x14ac:dyDescent="0.45">
      <c r="F527" s="86"/>
      <c r="G527" s="86"/>
      <c r="H527" s="86"/>
    </row>
    <row r="528" spans="6:8" s="6" customFormat="1" ht="34.5" x14ac:dyDescent="0.45">
      <c r="F528" s="86"/>
      <c r="G528" s="86"/>
      <c r="H528" s="86"/>
    </row>
    <row r="529" spans="6:8" s="6" customFormat="1" ht="34.5" x14ac:dyDescent="0.45">
      <c r="F529" s="86"/>
      <c r="G529" s="86"/>
      <c r="H529" s="86"/>
    </row>
    <row r="530" spans="6:8" s="6" customFormat="1" ht="34.5" x14ac:dyDescent="0.45">
      <c r="F530" s="86"/>
      <c r="G530" s="86"/>
      <c r="H530" s="86"/>
    </row>
    <row r="531" spans="6:8" s="6" customFormat="1" ht="34.5" x14ac:dyDescent="0.45">
      <c r="F531" s="86"/>
      <c r="G531" s="86"/>
      <c r="H531" s="86"/>
    </row>
    <row r="532" spans="6:8" s="6" customFormat="1" ht="34.5" x14ac:dyDescent="0.45">
      <c r="F532" s="86"/>
      <c r="G532" s="86"/>
      <c r="H532" s="86"/>
    </row>
    <row r="533" spans="6:8" s="6" customFormat="1" ht="34.5" x14ac:dyDescent="0.45">
      <c r="F533" s="86"/>
      <c r="G533" s="86"/>
      <c r="H533" s="86"/>
    </row>
    <row r="534" spans="6:8" s="6" customFormat="1" ht="34.5" x14ac:dyDescent="0.45">
      <c r="F534" s="86"/>
      <c r="G534" s="86"/>
      <c r="H534" s="86"/>
    </row>
    <row r="535" spans="6:8" s="6" customFormat="1" ht="34.5" x14ac:dyDescent="0.45">
      <c r="F535" s="86"/>
      <c r="G535" s="86"/>
      <c r="H535" s="86"/>
    </row>
    <row r="536" spans="6:8" s="6" customFormat="1" ht="34.5" x14ac:dyDescent="0.45">
      <c r="F536" s="86"/>
      <c r="G536" s="86"/>
      <c r="H536" s="86"/>
    </row>
    <row r="537" spans="6:8" s="6" customFormat="1" ht="34.5" x14ac:dyDescent="0.45">
      <c r="F537" s="86"/>
      <c r="G537" s="86"/>
      <c r="H537" s="86"/>
    </row>
    <row r="538" spans="6:8" s="6" customFormat="1" ht="34.5" x14ac:dyDescent="0.45">
      <c r="F538" s="86"/>
      <c r="G538" s="86"/>
      <c r="H538" s="86"/>
    </row>
    <row r="539" spans="6:8" s="6" customFormat="1" ht="34.5" x14ac:dyDescent="0.45">
      <c r="F539" s="86"/>
      <c r="G539" s="86"/>
      <c r="H539" s="86"/>
    </row>
    <row r="540" spans="6:8" s="6" customFormat="1" ht="34.5" x14ac:dyDescent="0.45">
      <c r="F540" s="86"/>
      <c r="G540" s="86"/>
      <c r="H540" s="86"/>
    </row>
    <row r="541" spans="6:8" s="6" customFormat="1" ht="34.5" x14ac:dyDescent="0.45">
      <c r="F541" s="86"/>
      <c r="G541" s="86"/>
      <c r="H541" s="86"/>
    </row>
    <row r="542" spans="6:8" s="6" customFormat="1" ht="34.5" x14ac:dyDescent="0.45">
      <c r="F542" s="86"/>
      <c r="G542" s="86"/>
      <c r="H542" s="86"/>
    </row>
    <row r="543" spans="6:8" s="6" customFormat="1" ht="34.5" x14ac:dyDescent="0.45">
      <c r="F543" s="86"/>
      <c r="G543" s="86"/>
      <c r="H543" s="86"/>
    </row>
    <row r="544" spans="6:8" s="6" customFormat="1" ht="34.5" x14ac:dyDescent="0.45">
      <c r="F544" s="86"/>
      <c r="G544" s="86"/>
      <c r="H544" s="86"/>
    </row>
    <row r="545" spans="6:8" s="6" customFormat="1" ht="34.5" x14ac:dyDescent="0.45">
      <c r="F545" s="86"/>
      <c r="G545" s="86"/>
      <c r="H545" s="86"/>
    </row>
    <row r="546" spans="6:8" s="6" customFormat="1" ht="34.5" x14ac:dyDescent="0.45">
      <c r="F546" s="86"/>
      <c r="G546" s="86"/>
      <c r="H546" s="86"/>
    </row>
    <row r="547" spans="6:8" s="6" customFormat="1" ht="34.5" x14ac:dyDescent="0.45">
      <c r="F547" s="86"/>
      <c r="G547" s="86"/>
      <c r="H547" s="86"/>
    </row>
    <row r="548" spans="6:8" s="6" customFormat="1" ht="34.5" x14ac:dyDescent="0.45">
      <c r="F548" s="86"/>
      <c r="G548" s="86"/>
      <c r="H548" s="86"/>
    </row>
    <row r="549" spans="6:8" s="6" customFormat="1" ht="34.5" x14ac:dyDescent="0.45">
      <c r="F549" s="86"/>
      <c r="G549" s="86"/>
      <c r="H549" s="86"/>
    </row>
    <row r="550" spans="6:8" s="6" customFormat="1" ht="34.5" x14ac:dyDescent="0.45">
      <c r="F550" s="86"/>
      <c r="G550" s="86"/>
      <c r="H550" s="86"/>
    </row>
    <row r="551" spans="6:8" s="6" customFormat="1" ht="34.5" x14ac:dyDescent="0.45">
      <c r="F551" s="86"/>
      <c r="G551" s="86"/>
      <c r="H551" s="86"/>
    </row>
    <row r="552" spans="6:8" s="6" customFormat="1" ht="34.5" x14ac:dyDescent="0.45">
      <c r="F552" s="86"/>
      <c r="G552" s="86"/>
      <c r="H552" s="86"/>
    </row>
    <row r="553" spans="6:8" s="6" customFormat="1" ht="34.5" x14ac:dyDescent="0.45">
      <c r="F553" s="86"/>
      <c r="G553" s="86"/>
      <c r="H553" s="86"/>
    </row>
    <row r="554" spans="6:8" s="6" customFormat="1" ht="34.5" x14ac:dyDescent="0.45">
      <c r="F554" s="86"/>
      <c r="G554" s="86"/>
      <c r="H554" s="86"/>
    </row>
    <row r="555" spans="6:8" s="6" customFormat="1" ht="34.5" x14ac:dyDescent="0.45">
      <c r="F555" s="86"/>
      <c r="G555" s="86"/>
      <c r="H555" s="86"/>
    </row>
    <row r="556" spans="6:8" s="6" customFormat="1" ht="34.5" x14ac:dyDescent="0.45">
      <c r="F556" s="86"/>
      <c r="G556" s="86"/>
      <c r="H556" s="86"/>
    </row>
    <row r="557" spans="6:8" s="6" customFormat="1" ht="34.5" x14ac:dyDescent="0.45">
      <c r="F557" s="86"/>
      <c r="G557" s="86"/>
      <c r="H557" s="86"/>
    </row>
    <row r="558" spans="6:8" s="6" customFormat="1" ht="34.5" x14ac:dyDescent="0.45">
      <c r="F558" s="86"/>
      <c r="G558" s="86"/>
      <c r="H558" s="86"/>
    </row>
    <row r="559" spans="6:8" s="6" customFormat="1" ht="34.5" x14ac:dyDescent="0.45">
      <c r="F559" s="86"/>
      <c r="G559" s="86"/>
      <c r="H559" s="86"/>
    </row>
    <row r="560" spans="6:8" s="6" customFormat="1" ht="34.5" x14ac:dyDescent="0.45">
      <c r="F560" s="86"/>
      <c r="G560" s="86"/>
      <c r="H560" s="86"/>
    </row>
    <row r="561" spans="6:8" s="6" customFormat="1" ht="34.5" x14ac:dyDescent="0.45">
      <c r="F561" s="86"/>
      <c r="G561" s="86"/>
      <c r="H561" s="86"/>
    </row>
    <row r="562" spans="6:8" s="6" customFormat="1" ht="34.5" x14ac:dyDescent="0.45">
      <c r="F562" s="86"/>
      <c r="G562" s="86"/>
      <c r="H562" s="86"/>
    </row>
    <row r="563" spans="6:8" s="6" customFormat="1" ht="34.5" x14ac:dyDescent="0.45">
      <c r="F563" s="86"/>
      <c r="G563" s="86"/>
      <c r="H563" s="86"/>
    </row>
    <row r="564" spans="6:8" s="6" customFormat="1" ht="34.5" x14ac:dyDescent="0.45">
      <c r="F564" s="86"/>
      <c r="G564" s="86"/>
      <c r="H564" s="86"/>
    </row>
    <row r="565" spans="6:8" s="6" customFormat="1" ht="34.5" x14ac:dyDescent="0.45">
      <c r="F565" s="86"/>
      <c r="G565" s="86"/>
      <c r="H565" s="86"/>
    </row>
    <row r="566" spans="6:8" s="6" customFormat="1" ht="34.5" x14ac:dyDescent="0.45">
      <c r="F566" s="86"/>
      <c r="G566" s="86"/>
      <c r="H566" s="86"/>
    </row>
    <row r="567" spans="6:8" s="6" customFormat="1" ht="34.5" x14ac:dyDescent="0.45">
      <c r="F567" s="86"/>
      <c r="G567" s="86"/>
      <c r="H567" s="86"/>
    </row>
    <row r="568" spans="6:8" s="6" customFormat="1" ht="34.5" x14ac:dyDescent="0.45">
      <c r="F568" s="86"/>
      <c r="G568" s="86"/>
      <c r="H568" s="86"/>
    </row>
    <row r="569" spans="6:8" s="6" customFormat="1" ht="34.5" x14ac:dyDescent="0.45">
      <c r="F569" s="86"/>
      <c r="G569" s="86"/>
      <c r="H569" s="86"/>
    </row>
    <row r="570" spans="6:8" s="6" customFormat="1" ht="34.5" x14ac:dyDescent="0.45">
      <c r="F570" s="86"/>
      <c r="G570" s="86"/>
      <c r="H570" s="86"/>
    </row>
    <row r="571" spans="6:8" s="6" customFormat="1" ht="34.5" x14ac:dyDescent="0.45">
      <c r="F571" s="86"/>
      <c r="G571" s="86"/>
      <c r="H571" s="86"/>
    </row>
    <row r="572" spans="6:8" s="6" customFormat="1" ht="34.5" x14ac:dyDescent="0.45">
      <c r="F572" s="86"/>
      <c r="G572" s="86"/>
      <c r="H572" s="86"/>
    </row>
    <row r="573" spans="6:8" s="6" customFormat="1" ht="34.5" x14ac:dyDescent="0.45">
      <c r="F573" s="86"/>
      <c r="G573" s="86"/>
      <c r="H573" s="86"/>
    </row>
    <row r="574" spans="6:8" s="6" customFormat="1" ht="34.5" x14ac:dyDescent="0.45">
      <c r="F574" s="86"/>
      <c r="G574" s="86"/>
      <c r="H574" s="86"/>
    </row>
    <row r="575" spans="6:8" s="6" customFormat="1" ht="34.5" x14ac:dyDescent="0.45">
      <c r="F575" s="86"/>
      <c r="G575" s="86"/>
      <c r="H575" s="86"/>
    </row>
    <row r="576" spans="6:8" s="6" customFormat="1" ht="34.5" x14ac:dyDescent="0.45">
      <c r="F576" s="86"/>
      <c r="G576" s="86"/>
      <c r="H576" s="86"/>
    </row>
    <row r="577" spans="6:8" s="6" customFormat="1" ht="34.5" x14ac:dyDescent="0.45">
      <c r="F577" s="86"/>
      <c r="G577" s="86"/>
      <c r="H577" s="86"/>
    </row>
    <row r="578" spans="6:8" s="6" customFormat="1" ht="34.5" x14ac:dyDescent="0.45">
      <c r="F578" s="86"/>
      <c r="G578" s="86"/>
      <c r="H578" s="86"/>
    </row>
    <row r="579" spans="6:8" s="6" customFormat="1" ht="34.5" x14ac:dyDescent="0.45">
      <c r="F579" s="86"/>
      <c r="G579" s="86"/>
      <c r="H579" s="86"/>
    </row>
    <row r="580" spans="6:8" s="6" customFormat="1" ht="34.5" x14ac:dyDescent="0.45">
      <c r="F580" s="86"/>
      <c r="G580" s="86"/>
      <c r="H580" s="86"/>
    </row>
    <row r="581" spans="6:8" s="6" customFormat="1" ht="34.5" x14ac:dyDescent="0.45">
      <c r="F581" s="86"/>
      <c r="G581" s="86"/>
      <c r="H581" s="86"/>
    </row>
    <row r="582" spans="6:8" s="6" customFormat="1" ht="34.5" x14ac:dyDescent="0.45">
      <c r="F582" s="86"/>
      <c r="G582" s="86"/>
      <c r="H582" s="86"/>
    </row>
    <row r="583" spans="6:8" s="6" customFormat="1" ht="34.5" x14ac:dyDescent="0.45">
      <c r="F583" s="86"/>
      <c r="G583" s="86"/>
      <c r="H583" s="86"/>
    </row>
    <row r="584" spans="6:8" s="6" customFormat="1" ht="34.5" x14ac:dyDescent="0.45">
      <c r="F584" s="86"/>
      <c r="G584" s="86"/>
      <c r="H584" s="86"/>
    </row>
    <row r="585" spans="6:8" s="6" customFormat="1" ht="34.5" x14ac:dyDescent="0.45">
      <c r="F585" s="86"/>
      <c r="G585" s="86"/>
      <c r="H585" s="86"/>
    </row>
    <row r="586" spans="6:8" s="6" customFormat="1" ht="34.5" x14ac:dyDescent="0.45">
      <c r="F586" s="86"/>
      <c r="G586" s="86"/>
      <c r="H586" s="86"/>
    </row>
    <row r="587" spans="6:8" s="6" customFormat="1" ht="34.5" x14ac:dyDescent="0.45">
      <c r="F587" s="86"/>
      <c r="G587" s="86"/>
      <c r="H587" s="86"/>
    </row>
    <row r="588" spans="6:8" s="6" customFormat="1" ht="34.5" x14ac:dyDescent="0.45">
      <c r="F588" s="86"/>
      <c r="G588" s="86"/>
      <c r="H588" s="86"/>
    </row>
    <row r="589" spans="6:8" s="6" customFormat="1" ht="34.5" x14ac:dyDescent="0.45">
      <c r="F589" s="86"/>
      <c r="G589" s="86"/>
      <c r="H589" s="86"/>
    </row>
    <row r="590" spans="6:8" s="6" customFormat="1" ht="34.5" x14ac:dyDescent="0.45">
      <c r="F590" s="86"/>
      <c r="G590" s="86"/>
      <c r="H590" s="86"/>
    </row>
    <row r="591" spans="6:8" s="6" customFormat="1" ht="34.5" x14ac:dyDescent="0.45">
      <c r="F591" s="86"/>
      <c r="G591" s="86"/>
      <c r="H591" s="86"/>
    </row>
    <row r="592" spans="6:8" s="6" customFormat="1" ht="34.5" x14ac:dyDescent="0.45">
      <c r="F592" s="86"/>
      <c r="G592" s="86"/>
      <c r="H592" s="86"/>
    </row>
    <row r="593" spans="6:8" s="6" customFormat="1" ht="34.5" x14ac:dyDescent="0.45">
      <c r="F593" s="86"/>
      <c r="G593" s="86"/>
      <c r="H593" s="86"/>
    </row>
    <row r="594" spans="6:8" s="6" customFormat="1" ht="34.5" x14ac:dyDescent="0.45">
      <c r="F594" s="86"/>
      <c r="G594" s="86"/>
      <c r="H594" s="86"/>
    </row>
    <row r="595" spans="6:8" s="6" customFormat="1" ht="34.5" x14ac:dyDescent="0.45">
      <c r="F595" s="86"/>
      <c r="G595" s="86"/>
      <c r="H595" s="86"/>
    </row>
    <row r="596" spans="6:8" s="6" customFormat="1" ht="34.5" x14ac:dyDescent="0.45">
      <c r="F596" s="86"/>
      <c r="G596" s="86"/>
      <c r="H596" s="86"/>
    </row>
    <row r="597" spans="6:8" s="6" customFormat="1" ht="34.5" x14ac:dyDescent="0.45">
      <c r="F597" s="86"/>
      <c r="G597" s="86"/>
      <c r="H597" s="86"/>
    </row>
    <row r="598" spans="6:8" s="6" customFormat="1" ht="34.5" x14ac:dyDescent="0.45">
      <c r="F598" s="86"/>
      <c r="G598" s="86"/>
      <c r="H598" s="86"/>
    </row>
    <row r="599" spans="6:8" s="6" customFormat="1" ht="34.5" x14ac:dyDescent="0.45">
      <c r="F599" s="86"/>
      <c r="G599" s="86"/>
      <c r="H599" s="86"/>
    </row>
    <row r="600" spans="6:8" s="6" customFormat="1" ht="34.5" x14ac:dyDescent="0.45">
      <c r="F600" s="86"/>
      <c r="G600" s="86"/>
      <c r="H600" s="86"/>
    </row>
    <row r="601" spans="6:8" s="6" customFormat="1" ht="34.5" x14ac:dyDescent="0.45">
      <c r="F601" s="86"/>
      <c r="G601" s="86"/>
      <c r="H601" s="86"/>
    </row>
    <row r="602" spans="6:8" s="6" customFormat="1" ht="34.5" x14ac:dyDescent="0.45">
      <c r="F602" s="86"/>
      <c r="G602" s="86"/>
      <c r="H602" s="86"/>
    </row>
    <row r="603" spans="6:8" s="6" customFormat="1" ht="34.5" x14ac:dyDescent="0.45">
      <c r="F603" s="86"/>
      <c r="G603" s="86"/>
      <c r="H603" s="86"/>
    </row>
    <row r="604" spans="6:8" s="6" customFormat="1" ht="34.5" x14ac:dyDescent="0.45">
      <c r="F604" s="86"/>
      <c r="G604" s="86"/>
      <c r="H604" s="86"/>
    </row>
    <row r="605" spans="6:8" s="6" customFormat="1" ht="34.5" x14ac:dyDescent="0.45">
      <c r="F605" s="86"/>
      <c r="G605" s="86"/>
      <c r="H605" s="86"/>
    </row>
    <row r="606" spans="6:8" s="6" customFormat="1" ht="34.5" x14ac:dyDescent="0.45">
      <c r="F606" s="86"/>
      <c r="G606" s="86"/>
      <c r="H606" s="86"/>
    </row>
    <row r="607" spans="6:8" s="6" customFormat="1" ht="34.5" x14ac:dyDescent="0.45">
      <c r="F607" s="86"/>
      <c r="G607" s="86"/>
      <c r="H607" s="86"/>
    </row>
    <row r="608" spans="6:8" s="6" customFormat="1" ht="34.5" x14ac:dyDescent="0.45">
      <c r="F608" s="86"/>
      <c r="G608" s="86"/>
      <c r="H608" s="86"/>
    </row>
    <row r="609" spans="6:8" s="6" customFormat="1" ht="34.5" x14ac:dyDescent="0.45">
      <c r="F609" s="86"/>
      <c r="G609" s="86"/>
      <c r="H609" s="86"/>
    </row>
    <row r="610" spans="6:8" s="6" customFormat="1" ht="34.5" x14ac:dyDescent="0.45">
      <c r="F610" s="86"/>
      <c r="G610" s="86"/>
      <c r="H610" s="86"/>
    </row>
    <row r="611" spans="6:8" s="6" customFormat="1" ht="34.5" x14ac:dyDescent="0.45">
      <c r="F611" s="86"/>
      <c r="G611" s="86"/>
      <c r="H611" s="86"/>
    </row>
    <row r="612" spans="6:8" s="6" customFormat="1" ht="34.5" x14ac:dyDescent="0.45">
      <c r="F612" s="86"/>
      <c r="G612" s="86"/>
      <c r="H612" s="86"/>
    </row>
    <row r="613" spans="6:8" s="6" customFormat="1" ht="34.5" x14ac:dyDescent="0.45">
      <c r="F613" s="86"/>
      <c r="G613" s="86"/>
      <c r="H613" s="86"/>
    </row>
    <row r="614" spans="6:8" s="6" customFormat="1" ht="34.5" x14ac:dyDescent="0.45">
      <c r="F614" s="86"/>
      <c r="G614" s="86"/>
      <c r="H614" s="86"/>
    </row>
    <row r="615" spans="6:8" s="6" customFormat="1" ht="34.5" x14ac:dyDescent="0.45">
      <c r="F615" s="86"/>
      <c r="G615" s="86"/>
      <c r="H615" s="86"/>
    </row>
    <row r="616" spans="6:8" s="6" customFormat="1" ht="34.5" x14ac:dyDescent="0.45">
      <c r="F616" s="86"/>
      <c r="G616" s="86"/>
      <c r="H616" s="86"/>
    </row>
    <row r="617" spans="6:8" s="6" customFormat="1" ht="34.5" x14ac:dyDescent="0.45">
      <c r="F617" s="86"/>
      <c r="G617" s="86"/>
      <c r="H617" s="86"/>
    </row>
    <row r="618" spans="6:8" s="6" customFormat="1" ht="34.5" x14ac:dyDescent="0.45">
      <c r="F618" s="86"/>
      <c r="G618" s="86"/>
      <c r="H618" s="86"/>
    </row>
    <row r="619" spans="6:8" s="6" customFormat="1" ht="34.5" x14ac:dyDescent="0.45">
      <c r="F619" s="86"/>
      <c r="G619" s="86"/>
      <c r="H619" s="86"/>
    </row>
    <row r="620" spans="6:8" s="6" customFormat="1" ht="34.5" x14ac:dyDescent="0.45">
      <c r="F620" s="86"/>
      <c r="G620" s="86"/>
      <c r="H620" s="86"/>
    </row>
    <row r="621" spans="6:8" s="6" customFormat="1" ht="34.5" x14ac:dyDescent="0.45">
      <c r="F621" s="86"/>
      <c r="G621" s="86"/>
      <c r="H621" s="86"/>
    </row>
    <row r="622" spans="6:8" s="6" customFormat="1" ht="34.5" x14ac:dyDescent="0.45">
      <c r="F622" s="86"/>
      <c r="G622" s="86"/>
      <c r="H622" s="86"/>
    </row>
    <row r="623" spans="6:8" s="6" customFormat="1" ht="34.5" x14ac:dyDescent="0.45">
      <c r="F623" s="86"/>
      <c r="G623" s="86"/>
      <c r="H623" s="86"/>
    </row>
    <row r="624" spans="6:8" s="6" customFormat="1" ht="34.5" x14ac:dyDescent="0.45">
      <c r="F624" s="86"/>
      <c r="G624" s="86"/>
      <c r="H624" s="86"/>
    </row>
    <row r="625" spans="6:8" s="6" customFormat="1" ht="34.5" x14ac:dyDescent="0.45">
      <c r="F625" s="86"/>
      <c r="G625" s="86"/>
      <c r="H625" s="86"/>
    </row>
    <row r="626" spans="6:8" s="6" customFormat="1" ht="34.5" x14ac:dyDescent="0.45">
      <c r="F626" s="86"/>
      <c r="G626" s="86"/>
      <c r="H626" s="86"/>
    </row>
    <row r="627" spans="6:8" s="6" customFormat="1" ht="34.5" x14ac:dyDescent="0.45">
      <c r="F627" s="86"/>
      <c r="G627" s="86"/>
      <c r="H627" s="86"/>
    </row>
    <row r="628" spans="6:8" s="6" customFormat="1" ht="34.5" x14ac:dyDescent="0.45">
      <c r="F628" s="86"/>
      <c r="G628" s="86"/>
      <c r="H628" s="86"/>
    </row>
    <row r="629" spans="6:8" s="6" customFormat="1" ht="34.5" x14ac:dyDescent="0.45">
      <c r="F629" s="86"/>
      <c r="G629" s="86"/>
      <c r="H629" s="86"/>
    </row>
    <row r="630" spans="6:8" s="6" customFormat="1" ht="34.5" x14ac:dyDescent="0.45">
      <c r="F630" s="86"/>
      <c r="G630" s="86"/>
      <c r="H630" s="86"/>
    </row>
    <row r="631" spans="6:8" s="6" customFormat="1" ht="34.5" x14ac:dyDescent="0.45">
      <c r="F631" s="86"/>
      <c r="G631" s="86"/>
      <c r="H631" s="86"/>
    </row>
    <row r="632" spans="6:8" s="6" customFormat="1" ht="34.5" x14ac:dyDescent="0.45">
      <c r="F632" s="86"/>
      <c r="G632" s="86"/>
      <c r="H632" s="86"/>
    </row>
    <row r="633" spans="6:8" s="6" customFormat="1" ht="34.5" x14ac:dyDescent="0.45">
      <c r="F633" s="86"/>
      <c r="G633" s="86"/>
      <c r="H633" s="86"/>
    </row>
    <row r="634" spans="6:8" s="6" customFormat="1" ht="34.5" x14ac:dyDescent="0.45">
      <c r="F634" s="86"/>
      <c r="G634" s="86"/>
      <c r="H634" s="86"/>
    </row>
    <row r="635" spans="6:8" s="6" customFormat="1" ht="34.5" x14ac:dyDescent="0.45">
      <c r="F635" s="86"/>
      <c r="G635" s="86"/>
      <c r="H635" s="86"/>
    </row>
    <row r="636" spans="6:8" s="6" customFormat="1" ht="34.5" x14ac:dyDescent="0.45">
      <c r="F636" s="86"/>
      <c r="G636" s="86"/>
      <c r="H636" s="86"/>
    </row>
    <row r="637" spans="6:8" s="6" customFormat="1" ht="34.5" x14ac:dyDescent="0.45">
      <c r="F637" s="86"/>
      <c r="G637" s="86"/>
      <c r="H637" s="86"/>
    </row>
    <row r="638" spans="6:8" s="6" customFormat="1" ht="34.5" x14ac:dyDescent="0.45">
      <c r="F638" s="86"/>
      <c r="G638" s="86"/>
      <c r="H638" s="86"/>
    </row>
    <row r="639" spans="6:8" s="6" customFormat="1" ht="34.5" x14ac:dyDescent="0.45">
      <c r="F639" s="86"/>
      <c r="G639" s="86"/>
      <c r="H639" s="86"/>
    </row>
    <row r="640" spans="6:8" s="6" customFormat="1" ht="34.5" x14ac:dyDescent="0.45">
      <c r="F640" s="86"/>
      <c r="G640" s="86"/>
      <c r="H640" s="86"/>
    </row>
    <row r="641" spans="6:8" s="6" customFormat="1" ht="34.5" x14ac:dyDescent="0.45">
      <c r="F641" s="86"/>
      <c r="G641" s="86"/>
      <c r="H641" s="86"/>
    </row>
    <row r="642" spans="6:8" s="6" customFormat="1" ht="34.5" x14ac:dyDescent="0.45">
      <c r="F642" s="86"/>
      <c r="G642" s="86"/>
      <c r="H642" s="86"/>
    </row>
    <row r="643" spans="6:8" s="6" customFormat="1" ht="34.5" x14ac:dyDescent="0.45">
      <c r="F643" s="86"/>
      <c r="G643" s="86"/>
      <c r="H643" s="86"/>
    </row>
    <row r="644" spans="6:8" s="6" customFormat="1" ht="34.5" x14ac:dyDescent="0.45">
      <c r="F644" s="86"/>
      <c r="G644" s="86"/>
      <c r="H644" s="86"/>
    </row>
    <row r="645" spans="6:8" s="6" customFormat="1" ht="34.5" x14ac:dyDescent="0.45">
      <c r="F645" s="86"/>
      <c r="G645" s="86"/>
      <c r="H645" s="86"/>
    </row>
    <row r="646" spans="6:8" s="6" customFormat="1" ht="34.5" x14ac:dyDescent="0.45">
      <c r="F646" s="86"/>
      <c r="G646" s="86"/>
      <c r="H646" s="86"/>
    </row>
    <row r="647" spans="6:8" s="6" customFormat="1" ht="34.5" x14ac:dyDescent="0.45">
      <c r="F647" s="86"/>
      <c r="G647" s="86"/>
      <c r="H647" s="86"/>
    </row>
    <row r="648" spans="6:8" s="6" customFormat="1" ht="34.5" x14ac:dyDescent="0.45">
      <c r="F648" s="86"/>
      <c r="G648" s="86"/>
      <c r="H648" s="86"/>
    </row>
    <row r="649" spans="6:8" s="6" customFormat="1" ht="34.5" x14ac:dyDescent="0.45">
      <c r="F649" s="86"/>
      <c r="G649" s="86"/>
      <c r="H649" s="86"/>
    </row>
    <row r="650" spans="6:8" s="6" customFormat="1" ht="34.5" x14ac:dyDescent="0.45">
      <c r="F650" s="86"/>
      <c r="G650" s="86"/>
      <c r="H650" s="86"/>
    </row>
    <row r="651" spans="6:8" s="6" customFormat="1" ht="34.5" x14ac:dyDescent="0.45">
      <c r="F651" s="86"/>
      <c r="G651" s="86"/>
      <c r="H651" s="86"/>
    </row>
    <row r="652" spans="6:8" s="6" customFormat="1" ht="34.5" x14ac:dyDescent="0.45">
      <c r="F652" s="86"/>
      <c r="G652" s="86"/>
      <c r="H652" s="86"/>
    </row>
    <row r="653" spans="6:8" s="6" customFormat="1" ht="34.5" x14ac:dyDescent="0.45">
      <c r="F653" s="86"/>
      <c r="G653" s="86"/>
      <c r="H653" s="86"/>
    </row>
    <row r="654" spans="6:8" s="6" customFormat="1" ht="34.5" x14ac:dyDescent="0.45">
      <c r="F654" s="86"/>
      <c r="G654" s="86"/>
      <c r="H654" s="86"/>
    </row>
    <row r="655" spans="6:8" s="6" customFormat="1" ht="34.5" x14ac:dyDescent="0.45">
      <c r="F655" s="86"/>
      <c r="G655" s="86"/>
      <c r="H655" s="86"/>
    </row>
    <row r="656" spans="6:8" s="6" customFormat="1" ht="34.5" x14ac:dyDescent="0.45">
      <c r="F656" s="86"/>
      <c r="G656" s="86"/>
      <c r="H656" s="86"/>
    </row>
    <row r="657" spans="6:8" s="6" customFormat="1" ht="34.5" x14ac:dyDescent="0.45">
      <c r="F657" s="86"/>
      <c r="G657" s="86"/>
      <c r="H657" s="86"/>
    </row>
    <row r="658" spans="6:8" s="6" customFormat="1" ht="34.5" x14ac:dyDescent="0.45">
      <c r="F658" s="86"/>
      <c r="G658" s="86"/>
      <c r="H658" s="86"/>
    </row>
    <row r="659" spans="6:8" s="6" customFormat="1" ht="34.5" x14ac:dyDescent="0.45">
      <c r="F659" s="86"/>
      <c r="G659" s="86"/>
      <c r="H659" s="86"/>
    </row>
    <row r="660" spans="6:8" s="6" customFormat="1" ht="34.5" x14ac:dyDescent="0.45">
      <c r="F660" s="86"/>
      <c r="G660" s="86"/>
      <c r="H660" s="86"/>
    </row>
    <row r="661" spans="6:8" s="6" customFormat="1" ht="34.5" x14ac:dyDescent="0.45">
      <c r="F661" s="86"/>
      <c r="G661" s="86"/>
      <c r="H661" s="86"/>
    </row>
    <row r="662" spans="6:8" s="6" customFormat="1" ht="34.5" x14ac:dyDescent="0.45">
      <c r="F662" s="86"/>
      <c r="G662" s="86"/>
      <c r="H662" s="86"/>
    </row>
    <row r="663" spans="6:8" s="6" customFormat="1" ht="34.5" x14ac:dyDescent="0.45">
      <c r="F663" s="86"/>
      <c r="G663" s="86"/>
      <c r="H663" s="86"/>
    </row>
    <row r="664" spans="6:8" s="6" customFormat="1" ht="34.5" x14ac:dyDescent="0.45">
      <c r="F664" s="86"/>
      <c r="G664" s="86"/>
      <c r="H664" s="86"/>
    </row>
    <row r="665" spans="6:8" s="6" customFormat="1" ht="34.5" x14ac:dyDescent="0.45">
      <c r="F665" s="86"/>
      <c r="G665" s="86"/>
      <c r="H665" s="86"/>
    </row>
    <row r="666" spans="6:8" s="6" customFormat="1" ht="34.5" x14ac:dyDescent="0.45">
      <c r="F666" s="86"/>
      <c r="G666" s="86"/>
      <c r="H666" s="86"/>
    </row>
    <row r="667" spans="6:8" s="6" customFormat="1" ht="34.5" x14ac:dyDescent="0.45">
      <c r="F667" s="86"/>
      <c r="G667" s="86"/>
      <c r="H667" s="86"/>
    </row>
    <row r="668" spans="6:8" s="6" customFormat="1" ht="34.5" x14ac:dyDescent="0.45">
      <c r="F668" s="86"/>
      <c r="G668" s="86"/>
      <c r="H668" s="86"/>
    </row>
    <row r="669" spans="6:8" s="6" customFormat="1" ht="34.5" x14ac:dyDescent="0.45">
      <c r="F669" s="86"/>
      <c r="G669" s="86"/>
      <c r="H669" s="86"/>
    </row>
    <row r="670" spans="6:8" s="6" customFormat="1" ht="34.5" x14ac:dyDescent="0.45">
      <c r="F670" s="86"/>
      <c r="G670" s="86"/>
      <c r="H670" s="86"/>
    </row>
    <row r="671" spans="6:8" s="6" customFormat="1" ht="34.5" x14ac:dyDescent="0.45">
      <c r="F671" s="86"/>
      <c r="G671" s="86"/>
      <c r="H671" s="86"/>
    </row>
    <row r="672" spans="6:8" s="6" customFormat="1" ht="34.5" x14ac:dyDescent="0.45">
      <c r="F672" s="86"/>
      <c r="G672" s="86"/>
      <c r="H672" s="86"/>
    </row>
    <row r="673" spans="6:8" s="6" customFormat="1" ht="34.5" x14ac:dyDescent="0.45">
      <c r="F673" s="86"/>
      <c r="G673" s="86"/>
      <c r="H673" s="86"/>
    </row>
    <row r="674" spans="6:8" s="6" customFormat="1" ht="34.5" x14ac:dyDescent="0.45">
      <c r="F674" s="86"/>
      <c r="G674" s="86"/>
      <c r="H674" s="86"/>
    </row>
    <row r="675" spans="6:8" s="6" customFormat="1" ht="34.5" x14ac:dyDescent="0.45">
      <c r="F675" s="86"/>
      <c r="G675" s="86"/>
      <c r="H675" s="86"/>
    </row>
    <row r="676" spans="6:8" s="6" customFormat="1" ht="34.5" x14ac:dyDescent="0.45">
      <c r="F676" s="86"/>
      <c r="G676" s="86"/>
      <c r="H676" s="86"/>
    </row>
    <row r="677" spans="6:8" s="6" customFormat="1" ht="34.5" x14ac:dyDescent="0.45">
      <c r="F677" s="86"/>
      <c r="G677" s="86"/>
      <c r="H677" s="86"/>
    </row>
    <row r="678" spans="6:8" s="6" customFormat="1" ht="34.5" x14ac:dyDescent="0.45">
      <c r="F678" s="86"/>
      <c r="G678" s="86"/>
      <c r="H678" s="86"/>
    </row>
    <row r="679" spans="6:8" s="6" customFormat="1" ht="34.5" x14ac:dyDescent="0.45">
      <c r="F679" s="86"/>
      <c r="G679" s="86"/>
      <c r="H679" s="86"/>
    </row>
    <row r="680" spans="6:8" s="6" customFormat="1" ht="34.5" x14ac:dyDescent="0.45">
      <c r="F680" s="86"/>
      <c r="G680" s="86"/>
      <c r="H680" s="86"/>
    </row>
    <row r="681" spans="6:8" s="6" customFormat="1" ht="34.5" x14ac:dyDescent="0.45">
      <c r="F681" s="86"/>
      <c r="G681" s="86"/>
      <c r="H681" s="86"/>
    </row>
    <row r="682" spans="6:8" s="6" customFormat="1" ht="34.5" x14ac:dyDescent="0.45">
      <c r="F682" s="86"/>
      <c r="G682" s="86"/>
      <c r="H682" s="86"/>
    </row>
    <row r="683" spans="6:8" s="6" customFormat="1" ht="34.5" x14ac:dyDescent="0.45">
      <c r="F683" s="86"/>
      <c r="G683" s="86"/>
      <c r="H683" s="86"/>
    </row>
    <row r="684" spans="6:8" s="6" customFormat="1" ht="34.5" x14ac:dyDescent="0.45">
      <c r="F684" s="86"/>
      <c r="G684" s="86"/>
      <c r="H684" s="86"/>
    </row>
    <row r="685" spans="6:8" s="6" customFormat="1" ht="34.5" x14ac:dyDescent="0.45">
      <c r="F685" s="86"/>
      <c r="G685" s="86"/>
      <c r="H685" s="86"/>
    </row>
    <row r="686" spans="6:8" s="6" customFormat="1" ht="34.5" x14ac:dyDescent="0.45">
      <c r="F686" s="86"/>
      <c r="G686" s="86"/>
      <c r="H686" s="86"/>
    </row>
    <row r="687" spans="6:8" s="6" customFormat="1" ht="34.5" x14ac:dyDescent="0.45">
      <c r="F687" s="86"/>
      <c r="G687" s="86"/>
      <c r="H687" s="86"/>
    </row>
    <row r="688" spans="6:8" s="6" customFormat="1" ht="34.5" x14ac:dyDescent="0.45">
      <c r="F688" s="86"/>
      <c r="G688" s="86"/>
      <c r="H688" s="86"/>
    </row>
    <row r="689" spans="6:8" s="6" customFormat="1" ht="34.5" x14ac:dyDescent="0.45">
      <c r="F689" s="86"/>
      <c r="G689" s="86"/>
      <c r="H689" s="86"/>
    </row>
    <row r="690" spans="6:8" s="6" customFormat="1" ht="34.5" x14ac:dyDescent="0.45">
      <c r="F690" s="86"/>
      <c r="G690" s="86"/>
      <c r="H690" s="86"/>
    </row>
    <row r="691" spans="6:8" s="6" customFormat="1" ht="34.5" x14ac:dyDescent="0.45">
      <c r="F691" s="86"/>
      <c r="G691" s="86"/>
      <c r="H691" s="86"/>
    </row>
    <row r="692" spans="6:8" s="6" customFormat="1" ht="34.5" x14ac:dyDescent="0.45">
      <c r="F692" s="86"/>
      <c r="G692" s="86"/>
      <c r="H692" s="86"/>
    </row>
    <row r="693" spans="6:8" s="6" customFormat="1" ht="34.5" x14ac:dyDescent="0.45">
      <c r="F693" s="86"/>
      <c r="G693" s="86"/>
      <c r="H693" s="86"/>
    </row>
    <row r="694" spans="6:8" s="6" customFormat="1" ht="34.5" x14ac:dyDescent="0.45">
      <c r="F694" s="86"/>
      <c r="G694" s="86"/>
      <c r="H694" s="86"/>
    </row>
    <row r="695" spans="6:8" s="6" customFormat="1" ht="34.5" x14ac:dyDescent="0.45">
      <c r="F695" s="86"/>
      <c r="G695" s="86"/>
      <c r="H695" s="86"/>
    </row>
    <row r="696" spans="6:8" s="6" customFormat="1" ht="34.5" x14ac:dyDescent="0.45">
      <c r="F696" s="86"/>
      <c r="G696" s="86"/>
      <c r="H696" s="86"/>
    </row>
    <row r="697" spans="6:8" s="6" customFormat="1" ht="34.5" x14ac:dyDescent="0.45">
      <c r="F697" s="86"/>
      <c r="G697" s="86"/>
      <c r="H697" s="86"/>
    </row>
    <row r="698" spans="6:8" s="6" customFormat="1" ht="34.5" x14ac:dyDescent="0.45">
      <c r="F698" s="86"/>
      <c r="G698" s="86"/>
      <c r="H698" s="86"/>
    </row>
    <row r="699" spans="6:8" s="6" customFormat="1" ht="34.5" x14ac:dyDescent="0.45">
      <c r="F699" s="86"/>
      <c r="G699" s="86"/>
      <c r="H699" s="86"/>
    </row>
    <row r="700" spans="6:8" s="6" customFormat="1" ht="34.5" x14ac:dyDescent="0.45">
      <c r="F700" s="86"/>
      <c r="G700" s="86"/>
      <c r="H700" s="86"/>
    </row>
    <row r="701" spans="6:8" s="6" customFormat="1" ht="34.5" x14ac:dyDescent="0.45">
      <c r="F701" s="86"/>
      <c r="G701" s="86"/>
      <c r="H701" s="86"/>
    </row>
    <row r="702" spans="6:8" s="6" customFormat="1" ht="34.5" x14ac:dyDescent="0.45">
      <c r="F702" s="86"/>
      <c r="G702" s="86"/>
      <c r="H702" s="86"/>
    </row>
    <row r="703" spans="6:8" s="6" customFormat="1" ht="34.5" x14ac:dyDescent="0.45">
      <c r="F703" s="86"/>
      <c r="G703" s="86"/>
      <c r="H703" s="86"/>
    </row>
    <row r="704" spans="6:8" s="6" customFormat="1" ht="34.5" x14ac:dyDescent="0.45">
      <c r="F704" s="86"/>
      <c r="G704" s="86"/>
      <c r="H704" s="86"/>
    </row>
    <row r="705" spans="6:8" s="6" customFormat="1" ht="34.5" x14ac:dyDescent="0.45">
      <c r="F705" s="86"/>
      <c r="G705" s="86"/>
      <c r="H705" s="86"/>
    </row>
    <row r="706" spans="6:8" s="6" customFormat="1" ht="34.5" x14ac:dyDescent="0.45">
      <c r="F706" s="86"/>
      <c r="G706" s="86"/>
      <c r="H706" s="86"/>
    </row>
    <row r="707" spans="6:8" s="6" customFormat="1" ht="34.5" x14ac:dyDescent="0.45">
      <c r="F707" s="86"/>
      <c r="G707" s="86"/>
      <c r="H707" s="86"/>
    </row>
    <row r="708" spans="6:8" s="6" customFormat="1" ht="34.5" x14ac:dyDescent="0.45">
      <c r="F708" s="86"/>
      <c r="G708" s="86"/>
      <c r="H708" s="86"/>
    </row>
    <row r="709" spans="6:8" s="6" customFormat="1" ht="34.5" x14ac:dyDescent="0.45">
      <c r="F709" s="86"/>
      <c r="G709" s="86"/>
      <c r="H709" s="86"/>
    </row>
    <row r="710" spans="6:8" s="6" customFormat="1" ht="34.5" x14ac:dyDescent="0.45">
      <c r="F710" s="86"/>
      <c r="G710" s="86"/>
      <c r="H710" s="86"/>
    </row>
    <row r="711" spans="6:8" s="6" customFormat="1" ht="34.5" x14ac:dyDescent="0.45">
      <c r="F711" s="86"/>
      <c r="G711" s="86"/>
      <c r="H711" s="86"/>
    </row>
    <row r="712" spans="6:8" s="6" customFormat="1" ht="34.5" x14ac:dyDescent="0.45">
      <c r="F712" s="86"/>
      <c r="G712" s="86"/>
      <c r="H712" s="86"/>
    </row>
    <row r="713" spans="6:8" s="6" customFormat="1" ht="34.5" x14ac:dyDescent="0.45">
      <c r="F713" s="86"/>
      <c r="G713" s="86"/>
      <c r="H713" s="86"/>
    </row>
    <row r="714" spans="6:8" s="6" customFormat="1" ht="34.5" x14ac:dyDescent="0.45">
      <c r="F714" s="86"/>
      <c r="G714" s="86"/>
      <c r="H714" s="86"/>
    </row>
    <row r="715" spans="6:8" s="6" customFormat="1" ht="34.5" x14ac:dyDescent="0.45">
      <c r="F715" s="86"/>
      <c r="G715" s="86"/>
      <c r="H715" s="86"/>
    </row>
    <row r="716" spans="6:8" s="6" customFormat="1" ht="34.5" x14ac:dyDescent="0.45">
      <c r="F716" s="86"/>
      <c r="G716" s="86"/>
      <c r="H716" s="86"/>
    </row>
    <row r="717" spans="6:8" s="6" customFormat="1" ht="34.5" x14ac:dyDescent="0.45">
      <c r="F717" s="86"/>
      <c r="G717" s="86"/>
      <c r="H717" s="86"/>
    </row>
    <row r="718" spans="6:8" s="6" customFormat="1" ht="34.5" x14ac:dyDescent="0.45">
      <c r="F718" s="86"/>
      <c r="G718" s="86"/>
      <c r="H718" s="86"/>
    </row>
    <row r="719" spans="6:8" s="6" customFormat="1" ht="34.5" x14ac:dyDescent="0.45">
      <c r="F719" s="86"/>
      <c r="G719" s="86"/>
      <c r="H719" s="86"/>
    </row>
    <row r="720" spans="6:8" s="6" customFormat="1" ht="34.5" x14ac:dyDescent="0.45">
      <c r="F720" s="86"/>
      <c r="G720" s="86"/>
      <c r="H720" s="86"/>
    </row>
    <row r="721" spans="6:8" s="6" customFormat="1" ht="34.5" x14ac:dyDescent="0.45">
      <c r="F721" s="86"/>
      <c r="G721" s="86"/>
      <c r="H721" s="86"/>
    </row>
    <row r="722" spans="6:8" s="6" customFormat="1" ht="34.5" x14ac:dyDescent="0.45">
      <c r="F722" s="86"/>
      <c r="G722" s="86"/>
      <c r="H722" s="86"/>
    </row>
    <row r="723" spans="6:8" s="6" customFormat="1" ht="34.5" x14ac:dyDescent="0.45">
      <c r="F723" s="86"/>
      <c r="G723" s="86"/>
      <c r="H723" s="86"/>
    </row>
    <row r="724" spans="6:8" s="6" customFormat="1" ht="34.5" x14ac:dyDescent="0.45">
      <c r="F724" s="86"/>
      <c r="G724" s="86"/>
      <c r="H724" s="86"/>
    </row>
    <row r="725" spans="6:8" s="6" customFormat="1" ht="34.5" x14ac:dyDescent="0.45">
      <c r="F725" s="86"/>
      <c r="G725" s="86"/>
      <c r="H725" s="86"/>
    </row>
    <row r="726" spans="6:8" s="6" customFormat="1" ht="34.5" x14ac:dyDescent="0.45">
      <c r="F726" s="86"/>
      <c r="G726" s="86"/>
      <c r="H726" s="86"/>
    </row>
    <row r="727" spans="6:8" s="6" customFormat="1" ht="34.5" x14ac:dyDescent="0.45">
      <c r="F727" s="86"/>
      <c r="G727" s="86"/>
      <c r="H727" s="86"/>
    </row>
    <row r="728" spans="6:8" s="6" customFormat="1" ht="34.5" x14ac:dyDescent="0.45">
      <c r="F728" s="86"/>
      <c r="G728" s="86"/>
      <c r="H728" s="86"/>
    </row>
    <row r="729" spans="6:8" s="6" customFormat="1" ht="34.5" x14ac:dyDescent="0.45">
      <c r="F729" s="86"/>
      <c r="G729" s="86"/>
      <c r="H729" s="86"/>
    </row>
    <row r="730" spans="6:8" s="6" customFormat="1" ht="34.5" x14ac:dyDescent="0.45">
      <c r="F730" s="86"/>
      <c r="G730" s="86"/>
      <c r="H730" s="86"/>
    </row>
    <row r="731" spans="6:8" s="6" customFormat="1" ht="34.5" x14ac:dyDescent="0.45">
      <c r="F731" s="86"/>
      <c r="G731" s="86"/>
      <c r="H731" s="86"/>
    </row>
    <row r="732" spans="6:8" s="6" customFormat="1" ht="34.5" x14ac:dyDescent="0.45">
      <c r="F732" s="86"/>
      <c r="G732" s="86"/>
      <c r="H732" s="86"/>
    </row>
    <row r="733" spans="6:8" s="6" customFormat="1" ht="34.5" x14ac:dyDescent="0.45">
      <c r="F733" s="86"/>
      <c r="G733" s="86"/>
      <c r="H733" s="86"/>
    </row>
    <row r="734" spans="6:8" s="6" customFormat="1" ht="34.5" x14ac:dyDescent="0.45">
      <c r="F734" s="86"/>
      <c r="G734" s="86"/>
      <c r="H734" s="86"/>
    </row>
    <row r="735" spans="6:8" s="6" customFormat="1" ht="34.5" x14ac:dyDescent="0.45">
      <c r="F735" s="86"/>
      <c r="G735" s="86"/>
      <c r="H735" s="86"/>
    </row>
    <row r="736" spans="6:8" s="6" customFormat="1" ht="34.5" x14ac:dyDescent="0.45">
      <c r="F736" s="86"/>
      <c r="G736" s="86"/>
      <c r="H736" s="86"/>
    </row>
    <row r="737" spans="6:8" s="6" customFormat="1" ht="34.5" x14ac:dyDescent="0.45">
      <c r="F737" s="86"/>
      <c r="G737" s="86"/>
      <c r="H737" s="86"/>
    </row>
    <row r="738" spans="6:8" s="6" customFormat="1" ht="34.5" x14ac:dyDescent="0.45">
      <c r="F738" s="86"/>
      <c r="G738" s="86"/>
      <c r="H738" s="86"/>
    </row>
    <row r="739" spans="6:8" s="6" customFormat="1" ht="34.5" x14ac:dyDescent="0.45">
      <c r="F739" s="86"/>
      <c r="G739" s="86"/>
      <c r="H739" s="86"/>
    </row>
    <row r="740" spans="6:8" s="6" customFormat="1" ht="34.5" x14ac:dyDescent="0.45">
      <c r="F740" s="86"/>
      <c r="G740" s="86"/>
      <c r="H740" s="86"/>
    </row>
    <row r="741" spans="6:8" s="6" customFormat="1" ht="34.5" x14ac:dyDescent="0.45">
      <c r="F741" s="86"/>
      <c r="G741" s="86"/>
      <c r="H741" s="86"/>
    </row>
    <row r="742" spans="6:8" s="6" customFormat="1" ht="34.5" x14ac:dyDescent="0.45">
      <c r="F742" s="86"/>
      <c r="G742" s="86"/>
      <c r="H742" s="86"/>
    </row>
    <row r="743" spans="6:8" s="6" customFormat="1" ht="34.5" x14ac:dyDescent="0.45">
      <c r="F743" s="86"/>
      <c r="G743" s="86"/>
      <c r="H743" s="86"/>
    </row>
    <row r="744" spans="6:8" s="6" customFormat="1" ht="34.5" x14ac:dyDescent="0.45">
      <c r="F744" s="86"/>
      <c r="G744" s="86"/>
      <c r="H744" s="86"/>
    </row>
    <row r="745" spans="6:8" s="6" customFormat="1" ht="34.5" x14ac:dyDescent="0.45">
      <c r="F745" s="86"/>
      <c r="G745" s="86"/>
      <c r="H745" s="86"/>
    </row>
    <row r="746" spans="6:8" s="6" customFormat="1" ht="34.5" x14ac:dyDescent="0.45">
      <c r="F746" s="86"/>
      <c r="G746" s="86"/>
      <c r="H746" s="86"/>
    </row>
    <row r="747" spans="6:8" s="6" customFormat="1" ht="34.5" x14ac:dyDescent="0.45">
      <c r="F747" s="86"/>
      <c r="G747" s="86"/>
      <c r="H747" s="86"/>
    </row>
    <row r="748" spans="6:8" s="6" customFormat="1" ht="34.5" x14ac:dyDescent="0.45">
      <c r="F748" s="86"/>
      <c r="G748" s="86"/>
      <c r="H748" s="86"/>
    </row>
    <row r="749" spans="6:8" s="6" customFormat="1" ht="34.5" x14ac:dyDescent="0.45">
      <c r="F749" s="86"/>
      <c r="G749" s="86"/>
      <c r="H749" s="86"/>
    </row>
    <row r="750" spans="6:8" s="6" customFormat="1" ht="34.5" x14ac:dyDescent="0.45">
      <c r="F750" s="86"/>
      <c r="G750" s="86"/>
      <c r="H750" s="86"/>
    </row>
    <row r="751" spans="6:8" s="6" customFormat="1" ht="34.5" x14ac:dyDescent="0.45">
      <c r="F751" s="86"/>
      <c r="G751" s="86"/>
      <c r="H751" s="86"/>
    </row>
    <row r="752" spans="6:8" s="6" customFormat="1" ht="34.5" x14ac:dyDescent="0.45">
      <c r="F752" s="86"/>
      <c r="G752" s="86"/>
      <c r="H752" s="86"/>
    </row>
    <row r="753" spans="6:8" s="6" customFormat="1" ht="34.5" x14ac:dyDescent="0.45">
      <c r="F753" s="86"/>
      <c r="G753" s="86"/>
      <c r="H753" s="86"/>
    </row>
    <row r="754" spans="6:8" s="6" customFormat="1" ht="34.5" x14ac:dyDescent="0.45">
      <c r="F754" s="86"/>
      <c r="G754" s="86"/>
      <c r="H754" s="86"/>
    </row>
    <row r="755" spans="6:8" s="6" customFormat="1" ht="34.5" x14ac:dyDescent="0.45">
      <c r="F755" s="86"/>
      <c r="G755" s="86"/>
      <c r="H755" s="86"/>
    </row>
    <row r="756" spans="6:8" s="6" customFormat="1" ht="34.5" x14ac:dyDescent="0.45">
      <c r="F756" s="86"/>
      <c r="G756" s="86"/>
      <c r="H756" s="86"/>
    </row>
    <row r="757" spans="6:8" s="6" customFormat="1" ht="34.5" x14ac:dyDescent="0.45">
      <c r="F757" s="86"/>
      <c r="G757" s="86"/>
      <c r="H757" s="86"/>
    </row>
    <row r="758" spans="6:8" s="6" customFormat="1" ht="34.5" x14ac:dyDescent="0.45">
      <c r="F758" s="86"/>
      <c r="G758" s="86"/>
      <c r="H758" s="86"/>
    </row>
    <row r="759" spans="6:8" s="6" customFormat="1" ht="34.5" x14ac:dyDescent="0.45">
      <c r="F759" s="86"/>
      <c r="G759" s="86"/>
      <c r="H759" s="86"/>
    </row>
    <row r="760" spans="6:8" s="6" customFormat="1" ht="34.5" x14ac:dyDescent="0.45">
      <c r="F760" s="86"/>
      <c r="G760" s="86"/>
      <c r="H760" s="86"/>
    </row>
    <row r="761" spans="6:8" s="6" customFormat="1" ht="34.5" x14ac:dyDescent="0.45">
      <c r="F761" s="86"/>
      <c r="G761" s="86"/>
      <c r="H761" s="86"/>
    </row>
    <row r="762" spans="6:8" s="6" customFormat="1" ht="34.5" x14ac:dyDescent="0.45">
      <c r="F762" s="86"/>
      <c r="G762" s="86"/>
      <c r="H762" s="86"/>
    </row>
    <row r="763" spans="6:8" s="6" customFormat="1" ht="34.5" x14ac:dyDescent="0.45">
      <c r="F763" s="86"/>
      <c r="G763" s="86"/>
      <c r="H763" s="86"/>
    </row>
    <row r="764" spans="6:8" s="6" customFormat="1" ht="34.5" x14ac:dyDescent="0.45">
      <c r="F764" s="86"/>
      <c r="G764" s="86"/>
      <c r="H764" s="86"/>
    </row>
    <row r="765" spans="6:8" s="6" customFormat="1" ht="34.5" x14ac:dyDescent="0.45">
      <c r="F765" s="86"/>
      <c r="G765" s="86"/>
      <c r="H765" s="86"/>
    </row>
    <row r="766" spans="6:8" s="6" customFormat="1" ht="34.5" x14ac:dyDescent="0.45">
      <c r="F766" s="86"/>
      <c r="G766" s="86"/>
      <c r="H766" s="86"/>
    </row>
    <row r="767" spans="6:8" s="6" customFormat="1" ht="34.5" x14ac:dyDescent="0.45">
      <c r="F767" s="86"/>
      <c r="G767" s="86"/>
      <c r="H767" s="86"/>
    </row>
    <row r="768" spans="6:8" s="6" customFormat="1" ht="34.5" x14ac:dyDescent="0.45">
      <c r="F768" s="86"/>
      <c r="G768" s="86"/>
      <c r="H768" s="86"/>
    </row>
    <row r="769" spans="6:8" s="6" customFormat="1" ht="34.5" x14ac:dyDescent="0.45">
      <c r="F769" s="86"/>
      <c r="G769" s="86"/>
      <c r="H769" s="86"/>
    </row>
    <row r="770" spans="6:8" s="6" customFormat="1" ht="34.5" x14ac:dyDescent="0.45">
      <c r="F770" s="86"/>
      <c r="G770" s="86"/>
      <c r="H770" s="86"/>
    </row>
    <row r="771" spans="6:8" s="6" customFormat="1" ht="34.5" x14ac:dyDescent="0.45">
      <c r="F771" s="86"/>
      <c r="G771" s="86"/>
      <c r="H771" s="86"/>
    </row>
    <row r="772" spans="6:8" s="6" customFormat="1" ht="34.5" x14ac:dyDescent="0.45">
      <c r="F772" s="86"/>
      <c r="G772" s="86"/>
      <c r="H772" s="86"/>
    </row>
    <row r="773" spans="6:8" s="6" customFormat="1" ht="34.5" x14ac:dyDescent="0.45">
      <c r="F773" s="86"/>
      <c r="G773" s="86"/>
      <c r="H773" s="86"/>
    </row>
    <row r="774" spans="6:8" s="6" customFormat="1" ht="34.5" x14ac:dyDescent="0.45">
      <c r="F774" s="86"/>
      <c r="G774" s="86"/>
      <c r="H774" s="86"/>
    </row>
    <row r="775" spans="6:8" s="6" customFormat="1" ht="34.5" x14ac:dyDescent="0.45">
      <c r="F775" s="86"/>
      <c r="G775" s="86"/>
      <c r="H775" s="86"/>
    </row>
    <row r="776" spans="6:8" s="6" customFormat="1" ht="34.5" x14ac:dyDescent="0.45">
      <c r="F776" s="86"/>
      <c r="G776" s="86"/>
      <c r="H776" s="86"/>
    </row>
    <row r="777" spans="6:8" s="6" customFormat="1" ht="34.5" x14ac:dyDescent="0.45">
      <c r="F777" s="86"/>
      <c r="G777" s="86"/>
      <c r="H777" s="86"/>
    </row>
    <row r="778" spans="6:8" s="6" customFormat="1" ht="34.5" x14ac:dyDescent="0.45">
      <c r="F778" s="86"/>
      <c r="G778" s="86"/>
      <c r="H778" s="86"/>
    </row>
    <row r="779" spans="6:8" s="6" customFormat="1" ht="34.5" x14ac:dyDescent="0.45">
      <c r="F779" s="86"/>
      <c r="G779" s="86"/>
      <c r="H779" s="86"/>
    </row>
    <row r="780" spans="6:8" s="6" customFormat="1" ht="34.5" x14ac:dyDescent="0.45">
      <c r="F780" s="86"/>
      <c r="G780" s="86"/>
      <c r="H780" s="86"/>
    </row>
    <row r="781" spans="6:8" s="6" customFormat="1" ht="34.5" x14ac:dyDescent="0.45">
      <c r="F781" s="86"/>
      <c r="G781" s="86"/>
      <c r="H781" s="86"/>
    </row>
    <row r="782" spans="6:8" s="6" customFormat="1" ht="34.5" x14ac:dyDescent="0.45">
      <c r="F782" s="86"/>
      <c r="G782" s="86"/>
      <c r="H782" s="86"/>
    </row>
    <row r="783" spans="6:8" s="6" customFormat="1" ht="34.5" x14ac:dyDescent="0.45">
      <c r="F783" s="86"/>
      <c r="G783" s="86"/>
      <c r="H783" s="86"/>
    </row>
    <row r="784" spans="6:8" s="6" customFormat="1" ht="34.5" x14ac:dyDescent="0.45">
      <c r="F784" s="86"/>
      <c r="G784" s="86"/>
      <c r="H784" s="86"/>
    </row>
    <row r="785" spans="6:8" s="6" customFormat="1" ht="34.5" x14ac:dyDescent="0.45">
      <c r="F785" s="86"/>
      <c r="G785" s="86"/>
      <c r="H785" s="86"/>
    </row>
    <row r="786" spans="6:8" s="6" customFormat="1" ht="34.5" x14ac:dyDescent="0.45">
      <c r="F786" s="86"/>
      <c r="G786" s="86"/>
      <c r="H786" s="86"/>
    </row>
    <row r="787" spans="6:8" s="6" customFormat="1" ht="34.5" x14ac:dyDescent="0.45">
      <c r="F787" s="86"/>
      <c r="G787" s="86"/>
      <c r="H787" s="86"/>
    </row>
    <row r="788" spans="6:8" s="6" customFormat="1" ht="34.5" x14ac:dyDescent="0.45">
      <c r="F788" s="86"/>
      <c r="G788" s="86"/>
      <c r="H788" s="86"/>
    </row>
    <row r="789" spans="6:8" s="6" customFormat="1" ht="34.5" x14ac:dyDescent="0.45">
      <c r="F789" s="86"/>
      <c r="G789" s="86"/>
      <c r="H789" s="86"/>
    </row>
    <row r="790" spans="6:8" s="6" customFormat="1" ht="34.5" x14ac:dyDescent="0.45">
      <c r="F790" s="86"/>
      <c r="G790" s="86"/>
      <c r="H790" s="86"/>
    </row>
    <row r="791" spans="6:8" s="6" customFormat="1" ht="34.5" x14ac:dyDescent="0.45">
      <c r="F791" s="86"/>
      <c r="G791" s="86"/>
      <c r="H791" s="86"/>
    </row>
    <row r="792" spans="6:8" s="6" customFormat="1" ht="34.5" x14ac:dyDescent="0.45">
      <c r="F792" s="86"/>
      <c r="G792" s="86"/>
      <c r="H792" s="86"/>
    </row>
    <row r="793" spans="6:8" s="6" customFormat="1" ht="34.5" x14ac:dyDescent="0.45">
      <c r="F793" s="86"/>
      <c r="G793" s="86"/>
      <c r="H793" s="86"/>
    </row>
    <row r="794" spans="6:8" s="6" customFormat="1" ht="34.5" x14ac:dyDescent="0.45">
      <c r="F794" s="86"/>
      <c r="G794" s="86"/>
      <c r="H794" s="86"/>
    </row>
    <row r="795" spans="6:8" s="6" customFormat="1" ht="34.5" x14ac:dyDescent="0.45">
      <c r="F795" s="86"/>
      <c r="G795" s="86"/>
      <c r="H795" s="86"/>
    </row>
    <row r="796" spans="6:8" s="6" customFormat="1" ht="34.5" x14ac:dyDescent="0.45">
      <c r="F796" s="86"/>
      <c r="G796" s="86"/>
      <c r="H796" s="86"/>
    </row>
    <row r="797" spans="6:8" s="6" customFormat="1" ht="34.5" x14ac:dyDescent="0.45">
      <c r="F797" s="86"/>
      <c r="G797" s="86"/>
      <c r="H797" s="86"/>
    </row>
    <row r="798" spans="6:8" s="6" customFormat="1" ht="34.5" x14ac:dyDescent="0.45">
      <c r="F798" s="86"/>
      <c r="G798" s="86"/>
      <c r="H798" s="86"/>
    </row>
    <row r="799" spans="6:8" s="6" customFormat="1" ht="34.5" x14ac:dyDescent="0.45">
      <c r="F799" s="86"/>
      <c r="G799" s="86"/>
      <c r="H799" s="86"/>
    </row>
    <row r="800" spans="6:8" s="6" customFormat="1" ht="34.5" x14ac:dyDescent="0.45">
      <c r="F800" s="86"/>
      <c r="G800" s="86"/>
      <c r="H800" s="86"/>
    </row>
    <row r="801" spans="6:8" s="6" customFormat="1" ht="34.5" x14ac:dyDescent="0.45">
      <c r="F801" s="86"/>
      <c r="G801" s="86"/>
      <c r="H801" s="86"/>
    </row>
    <row r="802" spans="6:8" s="6" customFormat="1" ht="34.5" x14ac:dyDescent="0.45">
      <c r="F802" s="86"/>
      <c r="G802" s="86"/>
      <c r="H802" s="86"/>
    </row>
    <row r="803" spans="6:8" s="6" customFormat="1" ht="34.5" x14ac:dyDescent="0.45">
      <c r="F803" s="86"/>
      <c r="G803" s="86"/>
      <c r="H803" s="86"/>
    </row>
    <row r="804" spans="6:8" s="6" customFormat="1" ht="34.5" x14ac:dyDescent="0.45">
      <c r="F804" s="86"/>
      <c r="G804" s="86"/>
      <c r="H804" s="86"/>
    </row>
    <row r="805" spans="6:8" s="6" customFormat="1" ht="34.5" x14ac:dyDescent="0.45">
      <c r="F805" s="86"/>
      <c r="G805" s="86"/>
      <c r="H805" s="86"/>
    </row>
    <row r="806" spans="6:8" s="6" customFormat="1" ht="34.5" x14ac:dyDescent="0.45">
      <c r="F806" s="86"/>
      <c r="G806" s="86"/>
      <c r="H806" s="86"/>
    </row>
    <row r="807" spans="6:8" s="6" customFormat="1" ht="34.5" x14ac:dyDescent="0.45">
      <c r="F807" s="86"/>
      <c r="G807" s="86"/>
      <c r="H807" s="86"/>
    </row>
    <row r="808" spans="6:8" s="6" customFormat="1" ht="34.5" x14ac:dyDescent="0.45">
      <c r="F808" s="86"/>
      <c r="G808" s="86"/>
      <c r="H808" s="86"/>
    </row>
    <row r="809" spans="6:8" s="6" customFormat="1" ht="34.5" x14ac:dyDescent="0.45">
      <c r="F809" s="86"/>
      <c r="G809" s="86"/>
      <c r="H809" s="86"/>
    </row>
    <row r="810" spans="6:8" s="6" customFormat="1" ht="34.5" x14ac:dyDescent="0.45">
      <c r="F810" s="86"/>
      <c r="G810" s="86"/>
      <c r="H810" s="86"/>
    </row>
    <row r="811" spans="6:8" s="6" customFormat="1" ht="34.5" x14ac:dyDescent="0.45">
      <c r="F811" s="86"/>
      <c r="G811" s="86"/>
      <c r="H811" s="86"/>
    </row>
    <row r="812" spans="6:8" s="6" customFormat="1" ht="34.5" x14ac:dyDescent="0.45">
      <c r="F812" s="86"/>
      <c r="G812" s="86"/>
      <c r="H812" s="86"/>
    </row>
    <row r="813" spans="6:8" s="6" customFormat="1" ht="34.5" x14ac:dyDescent="0.45">
      <c r="F813" s="86"/>
      <c r="G813" s="86"/>
      <c r="H813" s="86"/>
    </row>
    <row r="814" spans="6:8" s="6" customFormat="1" ht="34.5" x14ac:dyDescent="0.45">
      <c r="F814" s="86"/>
      <c r="G814" s="86"/>
      <c r="H814" s="86"/>
    </row>
    <row r="815" spans="6:8" s="6" customFormat="1" ht="34.5" x14ac:dyDescent="0.45">
      <c r="F815" s="86"/>
      <c r="G815" s="86"/>
      <c r="H815" s="86"/>
    </row>
    <row r="816" spans="6:8" s="6" customFormat="1" ht="34.5" x14ac:dyDescent="0.45">
      <c r="F816" s="86"/>
      <c r="G816" s="86"/>
      <c r="H816" s="86"/>
    </row>
    <row r="817" spans="6:8" s="6" customFormat="1" ht="34.5" x14ac:dyDescent="0.45">
      <c r="F817" s="86"/>
      <c r="G817" s="86"/>
      <c r="H817" s="86"/>
    </row>
    <row r="818" spans="6:8" s="6" customFormat="1" ht="34.5" x14ac:dyDescent="0.45">
      <c r="F818" s="86"/>
      <c r="G818" s="86"/>
      <c r="H818" s="86"/>
    </row>
    <row r="819" spans="6:8" s="6" customFormat="1" ht="34.5" x14ac:dyDescent="0.45">
      <c r="F819" s="86"/>
      <c r="G819" s="86"/>
      <c r="H819" s="86"/>
    </row>
    <row r="820" spans="6:8" s="6" customFormat="1" ht="34.5" x14ac:dyDescent="0.45">
      <c r="F820" s="86"/>
      <c r="G820" s="86"/>
      <c r="H820" s="86"/>
    </row>
    <row r="821" spans="6:8" s="6" customFormat="1" ht="34.5" x14ac:dyDescent="0.45">
      <c r="F821" s="86"/>
      <c r="G821" s="86"/>
      <c r="H821" s="86"/>
    </row>
    <row r="822" spans="6:8" s="6" customFormat="1" ht="34.5" x14ac:dyDescent="0.45">
      <c r="F822" s="86"/>
      <c r="G822" s="86"/>
      <c r="H822" s="86"/>
    </row>
    <row r="823" spans="6:8" s="6" customFormat="1" ht="34.5" x14ac:dyDescent="0.45">
      <c r="F823" s="86"/>
      <c r="G823" s="86"/>
      <c r="H823" s="86"/>
    </row>
    <row r="824" spans="6:8" s="6" customFormat="1" ht="34.5" x14ac:dyDescent="0.45">
      <c r="F824" s="86"/>
      <c r="G824" s="86"/>
      <c r="H824" s="86"/>
    </row>
    <row r="825" spans="6:8" s="6" customFormat="1" ht="34.5" x14ac:dyDescent="0.45">
      <c r="F825" s="86"/>
      <c r="G825" s="86"/>
      <c r="H825" s="86"/>
    </row>
    <row r="826" spans="6:8" s="6" customFormat="1" ht="34.5" x14ac:dyDescent="0.45">
      <c r="F826" s="86"/>
      <c r="G826" s="86"/>
      <c r="H826" s="86"/>
    </row>
    <row r="827" spans="6:8" s="6" customFormat="1" ht="34.5" x14ac:dyDescent="0.45">
      <c r="F827" s="86"/>
      <c r="G827" s="86"/>
      <c r="H827" s="86"/>
    </row>
    <row r="828" spans="6:8" s="6" customFormat="1" ht="34.5" x14ac:dyDescent="0.45">
      <c r="F828" s="86"/>
      <c r="G828" s="86"/>
      <c r="H828" s="86"/>
    </row>
    <row r="829" spans="6:8" s="6" customFormat="1" ht="34.5" x14ac:dyDescent="0.45">
      <c r="F829" s="86"/>
      <c r="G829" s="86"/>
      <c r="H829" s="86"/>
    </row>
    <row r="830" spans="6:8" s="6" customFormat="1" ht="34.5" x14ac:dyDescent="0.45">
      <c r="F830" s="86"/>
      <c r="G830" s="86"/>
      <c r="H830" s="86"/>
    </row>
    <row r="831" spans="6:8" s="6" customFormat="1" ht="34.5" x14ac:dyDescent="0.45">
      <c r="F831" s="86"/>
      <c r="G831" s="86"/>
      <c r="H831" s="86"/>
    </row>
    <row r="832" spans="6:8" s="6" customFormat="1" ht="34.5" x14ac:dyDescent="0.45">
      <c r="F832" s="86"/>
      <c r="G832" s="86"/>
      <c r="H832" s="86"/>
    </row>
    <row r="833" spans="6:8" s="6" customFormat="1" ht="34.5" x14ac:dyDescent="0.45">
      <c r="F833" s="86"/>
      <c r="G833" s="86"/>
      <c r="H833" s="86"/>
    </row>
    <row r="834" spans="6:8" s="6" customFormat="1" ht="34.5" x14ac:dyDescent="0.45">
      <c r="F834" s="86"/>
      <c r="G834" s="86"/>
      <c r="H834" s="86"/>
    </row>
    <row r="835" spans="6:8" s="6" customFormat="1" ht="34.5" x14ac:dyDescent="0.45">
      <c r="F835" s="86"/>
      <c r="G835" s="86"/>
      <c r="H835" s="86"/>
    </row>
  </sheetData>
  <printOptions horizontalCentered="1"/>
  <pageMargins left="0.25" right="0.25" top="0.5" bottom="0.5" header="0.5" footer="0.5"/>
  <pageSetup scale="70" firstPageNumber="8" orientation="portrait" r:id="rId1"/>
  <headerFooter alignWithMargins="0">
    <oddFooter>&amp;C&amp;14Page &amp;P</oddFooter>
  </headerFooter>
  <rowBreaks count="2" manualBreakCount="2">
    <brk id="58" max="7" man="1"/>
    <brk id="1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COE</vt:lpstr>
      <vt:lpstr>COEPGS</vt:lpstr>
      <vt:lpstr>COE!Print_Area</vt:lpstr>
      <vt:lpstr>COEPGS!Print_Area</vt:lpstr>
      <vt:lpstr>COE!Print_Titles</vt:lpstr>
      <vt:lpstr>COEPGS!Print_Titles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Eugene</dc:creator>
  <cp:lastModifiedBy>Larnell Flannagan</cp:lastModifiedBy>
  <cp:lastPrinted>2015-02-11T17:03:05Z</cp:lastPrinted>
  <dcterms:created xsi:type="dcterms:W3CDTF">2015-02-11T16:28:51Z</dcterms:created>
  <dcterms:modified xsi:type="dcterms:W3CDTF">2017-01-23T23:35:13Z</dcterms:modified>
</cp:coreProperties>
</file>